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748" windowWidth="14808" windowHeight="5376"/>
  </bookViews>
  <sheets>
    <sheet name="Лист1" sheetId="1" r:id="rId1"/>
  </sheets>
  <definedNames>
    <definedName name="_xlnm._FilterDatabase" localSheetId="0" hidden="1">Лист1!$A$6:$AB$60</definedName>
  </definedNames>
  <calcPr calcId="152511"/>
</workbook>
</file>

<file path=xl/calcChain.xml><?xml version="1.0" encoding="utf-8"?>
<calcChain xmlns="http://schemas.openxmlformats.org/spreadsheetml/2006/main">
  <c r="X59" i="1" l="1"/>
  <c r="X51" i="1"/>
  <c r="X30" i="1"/>
  <c r="X24" i="1"/>
  <c r="Y58" i="1"/>
  <c r="V47" i="1" l="1"/>
  <c r="X47" i="1" s="1"/>
  <c r="Y47" i="1" s="1"/>
  <c r="X46" i="1"/>
  <c r="Y46" i="1" s="1"/>
  <c r="X45" i="1"/>
  <c r="Y45" i="1" s="1"/>
  <c r="X44" i="1"/>
  <c r="Y44" i="1" s="1"/>
  <c r="X20" i="1" l="1"/>
  <c r="Y20" i="1" s="1"/>
  <c r="X19" i="1"/>
  <c r="Y19" i="1" s="1"/>
  <c r="Y56" i="1"/>
  <c r="Y55" i="1"/>
  <c r="Y29" i="1"/>
  <c r="Y28" i="1"/>
  <c r="Y43" i="1" l="1"/>
  <c r="Y18" i="1"/>
  <c r="Y54" i="1"/>
  <c r="Y53" i="1"/>
  <c r="Y59" i="1" s="1"/>
  <c r="Y27" i="1"/>
  <c r="Y26" i="1"/>
  <c r="X42" i="1"/>
  <c r="Y42" i="1" s="1"/>
  <c r="X41" i="1"/>
  <c r="Y41" i="1" s="1"/>
  <c r="X40" i="1"/>
  <c r="Y40" i="1" s="1"/>
  <c r="X39" i="1"/>
  <c r="Y39" i="1" s="1"/>
  <c r="X38" i="1"/>
  <c r="Y38" i="1" s="1"/>
  <c r="Y37" i="1"/>
  <c r="X37" i="1"/>
  <c r="X36" i="1"/>
  <c r="Y36" i="1" s="1"/>
  <c r="Y35" i="1"/>
  <c r="X35" i="1"/>
  <c r="X34" i="1"/>
  <c r="X17" i="1"/>
  <c r="Y17" i="1" s="1"/>
  <c r="Y16" i="1"/>
  <c r="X16" i="1"/>
  <c r="X15" i="1"/>
  <c r="Y15" i="1" s="1"/>
  <c r="Y14" i="1"/>
  <c r="X14" i="1"/>
  <c r="X13" i="1"/>
  <c r="Y13" i="1" s="1"/>
  <c r="Y12" i="1"/>
  <c r="X12" i="1"/>
  <c r="X11" i="1"/>
  <c r="Y11" i="1" s="1"/>
  <c r="Y10" i="1"/>
  <c r="X10" i="1"/>
  <c r="X9" i="1"/>
  <c r="X21" i="1" s="1"/>
  <c r="X31" i="1" s="1"/>
  <c r="Y60" i="1" l="1"/>
  <c r="Y63" i="1" s="1"/>
  <c r="Y9" i="1"/>
  <c r="Y21" i="1" s="1"/>
  <c r="Y31" i="1" s="1"/>
  <c r="Y62" i="1" s="1"/>
  <c r="Y34" i="1"/>
  <c r="Y48" i="1" s="1"/>
  <c r="X48" i="1"/>
  <c r="X60" i="1" s="1"/>
  <c r="Y30" i="1"/>
  <c r="Y50" i="1"/>
  <c r="Y51" i="1" s="1"/>
  <c r="Y23" i="1"/>
  <c r="Y24" i="1" s="1"/>
  <c r="Y65" i="1" l="1"/>
  <c r="Y66" i="1" s="1"/>
</calcChain>
</file>

<file path=xl/sharedStrings.xml><?xml version="1.0" encoding="utf-8"?>
<sst xmlns="http://schemas.openxmlformats.org/spreadsheetml/2006/main" count="744" uniqueCount="230">
  <si>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</si>
  <si>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</si>
  <si>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</si>
  <si>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</si>
  <si>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</si>
  <si>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</si>
  <si>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</si>
  <si>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</si>
  <si>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</si>
  <si>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</si>
  <si>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</si>
  <si>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</si>
  <si>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</si>
  <si>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</si>
  <si>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</si>
  <si>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</si>
  <si>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</si>
  <si>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</si>
  <si>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</si>
  <si>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</si>
  <si>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</si>
  <si>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</si>
  <si>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</si>
  <si>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</si>
  <si>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</si>
  <si>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</si>
  <si>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</si>
  <si>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Включить следующие позиции:</t>
  </si>
  <si>
    <t>-</t>
  </si>
  <si>
    <t>+</t>
  </si>
  <si>
    <t>Приложение 1</t>
  </si>
  <si>
    <t>3. Услуги</t>
  </si>
  <si>
    <t>итого по услугам</t>
  </si>
  <si>
    <t>Исключить следующие позиции</t>
  </si>
  <si>
    <t xml:space="preserve"> </t>
  </si>
  <si>
    <t>АО "РД "КазМунайГаз"</t>
  </si>
  <si>
    <t>г.Астана</t>
  </si>
  <si>
    <t>г.Астана, пр.Кабанбай батыра, 17</t>
  </si>
  <si>
    <t>с даты заключения договора по 31 декабря 2017 года</t>
  </si>
  <si>
    <t>итого включить</t>
  </si>
  <si>
    <t>2. Работы</t>
  </si>
  <si>
    <t>итого по работам</t>
  </si>
  <si>
    <t>ЭОТТ</t>
  </si>
  <si>
    <t>итого по товарам</t>
  </si>
  <si>
    <t>оплата по факту выполнения работ</t>
  </si>
  <si>
    <t>итого исключить</t>
  </si>
  <si>
    <t>9 Р</t>
  </si>
  <si>
    <t>62.01.11.900.006.00.0999.000000000000</t>
  </si>
  <si>
    <t>Работы по созданию (разработке) информационной системы</t>
  </si>
  <si>
    <t>Ақпараттық жүйені құру (әзірлеу) жұмыстары</t>
  </si>
  <si>
    <t>Внедрение автоматизированной системы управления «Единый центр обслуживания платежей для ДЗО»</t>
  </si>
  <si>
    <t>ЕТҰ-ға арналған төлемдерге қызмет көрсетудің бірыңғай орталығы» автоматтандырылған басқару жүйесін енгізу</t>
  </si>
  <si>
    <t>февраль, март 2017 года</t>
  </si>
  <si>
    <t>9-1 Р</t>
  </si>
  <si>
    <t>апрель, май 2017 года</t>
  </si>
  <si>
    <t>столбец - 11, 20, 21</t>
  </si>
  <si>
    <t>19 Т</t>
  </si>
  <si>
    <t>58.19.19.900.002.00.0796.000000000000</t>
  </si>
  <si>
    <t>Визитная карточка</t>
  </si>
  <si>
    <t>Таныстыру карточкасы</t>
  </si>
  <si>
    <t>цветная, двухсторонняя</t>
  </si>
  <si>
    <t>түрлі түсті, екі жақты</t>
  </si>
  <si>
    <t>Печать: 4/4; Бумага: Лён 280 гр/м²; Формат: 90*50 мм;</t>
  </si>
  <si>
    <t>Мөрі: 4/4; Қағаз: Зығыр 280 гр/м2; Формат: 90*50 мм;</t>
  </si>
  <si>
    <t>ОИ</t>
  </si>
  <si>
    <t>DDP</t>
  </si>
  <si>
    <t>с даты заключения договора по 31 декабря 2017 года, частями по заявке Заказчика</t>
  </si>
  <si>
    <t>авансовый платеж-30%</t>
  </si>
  <si>
    <t>штука</t>
  </si>
  <si>
    <t>ТПХ</t>
  </si>
  <si>
    <t>20 Т</t>
  </si>
  <si>
    <t>17.23.12.700.014.00.0796.000000000000</t>
  </si>
  <si>
    <t>Фишка</t>
  </si>
  <si>
    <t>для руководителя, бумажная, формат А6</t>
  </si>
  <si>
    <t>басшы үшін, қағаздық, форматы А6</t>
  </si>
  <si>
    <t>Печать: 4/0; Бумага: Лен 90 гр/м²; Формат: А6; с нумерацией</t>
  </si>
  <si>
    <t>Мөрі: 4/0 Қағаз Зығыр 90 гр/м2, Формат А6 нөмірленген</t>
  </si>
  <si>
    <t>21 Т</t>
  </si>
  <si>
    <t>17.23.13.700.000.00.0796.000000000001</t>
  </si>
  <si>
    <t>Бланк</t>
  </si>
  <si>
    <t>конкретного вида документа</t>
  </si>
  <si>
    <t>құжатының нақты түрінің бланкісі</t>
  </si>
  <si>
    <t>Печать: 4/0; Бумага: Лен 160 гр/м²; Формат: А4; нумерация, тиснение</t>
  </si>
  <si>
    <t>Мөрі: 4/0 Қағаз Зығыр 160 гр/м2 А4 Форматты нөмірлеу, өрнек салу</t>
  </si>
  <si>
    <t>22 Т</t>
  </si>
  <si>
    <t>17.23.13.130.000.00.0796.000000000000</t>
  </si>
  <si>
    <t>Журнал</t>
  </si>
  <si>
    <t>регистрации</t>
  </si>
  <si>
    <t>тіркеу журналы</t>
  </si>
  <si>
    <t>Верстка и корректировка макета, формат А4, обложка картон, обтянутый синим балокроном, внутренний блок :бумага 100-120гр, сшивка страниц суровой нитью, книжный переплет.</t>
  </si>
  <si>
    <t>Беттеу және түзету макет, формат А4, мұқабасы картон, көк балокронмен қапталған, ішкі блок :қағаз 100-120гр, тігу беттерін қатал жіппен, кітаби мұқаба.</t>
  </si>
  <si>
    <t>23 Т</t>
  </si>
  <si>
    <t>15.12.12.900.016.00.0796.000000000006</t>
  </si>
  <si>
    <t>Папка</t>
  </si>
  <si>
    <t>конференц, из искусственной кожи, формат А 4, 50 мм, ГОСТ 28631-2005</t>
  </si>
  <si>
    <t>конференц, жасанды былғарыдан, формат А 4, 50 мм, ГОСТ 28631-2005</t>
  </si>
  <si>
    <t>Формат: А5;А4, А6,  бумага: дизайнерская; фольгирование; выборочная лакировка, лазерная резка, декоративное  украшение Вкладыш: калька с тиснением, персонализация. Конверт: бумага дизайнерская, печать 4+0, с тиснением, с адресатом</t>
  </si>
  <si>
    <t>Формат А5, А4, А6, қағаз дизайнерлік фольгирование іріктеп лактау, лазерлік кесу, сәндік әшекей ішкі кағаз калькамен басылған , дербестендіру. Конверт: дизайнерлік қағаз, мөр 4 0, адресатымен</t>
  </si>
  <si>
    <t>24 Т</t>
  </si>
  <si>
    <t>17.23.13.190.001.00.0796.000000000000</t>
  </si>
  <si>
    <t>Грамота</t>
  </si>
  <si>
    <t>матовая, формат А-4, полноцветная печать</t>
  </si>
  <si>
    <t>түссіз мөлдір, формат А-4, толық түрлі-түсті баспа</t>
  </si>
  <si>
    <t xml:space="preserve">Материал: лакированная кожа, тиснение золото, формат А4, внутренние листы: 280 гр, тиснение золото. </t>
  </si>
  <si>
    <t>Материалы лакталған тері, өрнек салу, алтын, А4 форматы, ішкі парақтары 280 гр, өрнектеу алтын.</t>
  </si>
  <si>
    <t>25 Т</t>
  </si>
  <si>
    <t>22.29.29.900.075.00.0796.000000000000</t>
  </si>
  <si>
    <t>Табличка</t>
  </si>
  <si>
    <t>Тақта</t>
  </si>
  <si>
    <t>информационная, пластиковая</t>
  </si>
  <si>
    <t>ақпараттық, пластик</t>
  </si>
  <si>
    <t>информационная, пластиковая, размер: 300х150мм., плакетка;</t>
  </si>
  <si>
    <t>ақпараттық, пластикалық, көлемі 300х150мм., плакетка</t>
  </si>
  <si>
    <t>26 Т</t>
  </si>
  <si>
    <t>17.23.12.700.010.00.0796.000000000000</t>
  </si>
  <si>
    <t>Календарь</t>
  </si>
  <si>
    <t>Күнтізбе</t>
  </si>
  <si>
    <t>настольный</t>
  </si>
  <si>
    <t>үстел күнтізбе</t>
  </si>
  <si>
    <t xml:space="preserve">Разм.:26х18 см, печать 4+4;
выборочная лакировка, лазерная резка, логотип: тиснение золото.
</t>
  </si>
  <si>
    <t>Мөлшері 26х18 см, мөр 4 4__таңдама лактау, лазерлік кесу, логотип алтын өрнек салу.</t>
  </si>
  <si>
    <t>27 Т</t>
  </si>
  <si>
    <t>17.23.12.700.010.00.0796.000000000001</t>
  </si>
  <si>
    <t>настенный</t>
  </si>
  <si>
    <t>қабырға күнтізбе</t>
  </si>
  <si>
    <t>Формат: 297х350 мм , бумага 280-300гр,  тиснение золото, выборочная лакировка, лазерная резка. Отрывные листы: 120 гр., тиснение золото, выборочная лакировка, лазерная резка. Разработка дизайна.</t>
  </si>
  <si>
    <t>Формат 297х350 мм , қағаз-280-300гр, өрнектеу алтын, іріктеп лактау, лазерлік кесу. Үзбелі парақтары 120 гр өрнектеу алтын, іріктеп лактау, лазерлік кесу. Дизайнды әзірлеу.</t>
  </si>
  <si>
    <t>ДСПиХО</t>
  </si>
  <si>
    <t>19-1 Т</t>
  </si>
  <si>
    <t>столбец - 11</t>
  </si>
  <si>
    <t>столбец - 11, 12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</si>
  <si>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</si>
  <si>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</si>
  <si>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</si>
  <si>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</si>
  <si>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</si>
  <si>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</si>
  <si>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</si>
  <si>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</si>
  <si>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1. Товары</t>
  </si>
  <si>
    <t>ДНУ</t>
  </si>
  <si>
    <t>47 У</t>
  </si>
  <si>
    <t>69.20.31.000.000.00.0777.000000000000</t>
  </si>
  <si>
    <t>Услуги консультационные по вопросам налогообложения и налогового учета</t>
  </si>
  <si>
    <t>Салық салу саласындағы консультациялық қызметтер</t>
  </si>
  <si>
    <t>Консультационные услуги по сложным вопросам налогообложения при сделках и минимизации дополнительных начислений со стороны налоговых органов</t>
  </si>
  <si>
    <t>Салық органдарының жақтарынан қосымша есептеп шығаруларын минимизациялаудың және салық есептеудегі туындайтын қиын мәселелерi бойынша консультациялық қызметтер</t>
  </si>
  <si>
    <t>январь, февраль 2017 года</t>
  </si>
  <si>
    <t>оплата по факту оказания услуг</t>
  </si>
  <si>
    <t>117 У</t>
  </si>
  <si>
    <t>Консультационные услуги по внедрению и применению систем электронного аудита и горизонтального мониторинга</t>
  </si>
  <si>
    <t>Электрондық аудит және көлденен мониторингты енгізу және қолдану бойынша консультациялық қызмет көрсету</t>
  </si>
  <si>
    <t>47-1 У</t>
  </si>
  <si>
    <t>117-1 У</t>
  </si>
  <si>
    <t>ДАСУТПиУС</t>
  </si>
  <si>
    <t>11 Т</t>
  </si>
  <si>
    <t>62.01.29.000.003.00.0839.000000000000</t>
  </si>
  <si>
    <t>Базовый комплект лицензий</t>
  </si>
  <si>
    <t>Лицензиялардың негізгі жиынтығы</t>
  </si>
  <si>
    <t xml:space="preserve">на программный продукт (кроме услуг по предоставлению лицензии) </t>
  </si>
  <si>
    <t>бағдарламалық өнімге (лицензия беру бойынша қызметтерден басқа)</t>
  </si>
  <si>
    <t>Лицензии программного обеспечения Microsoft</t>
  </si>
  <si>
    <t>Microsoft бағдарламалық жасақтамасына лицензиялар</t>
  </si>
  <si>
    <t>июнь, июль 2017 года</t>
  </si>
  <si>
    <t>оплата по факту поставки товара</t>
  </si>
  <si>
    <t>комплект</t>
  </si>
  <si>
    <t>ДКАЗиКФ</t>
  </si>
  <si>
    <t>11-1 Т</t>
  </si>
  <si>
    <t>59 У</t>
  </si>
  <si>
    <t>58.29.50.000.000.00.0777.000000000000</t>
  </si>
  <si>
    <t>Услуги по продлению лицензий на право использования программного обеспечения</t>
  </si>
  <si>
    <t>Бағдарламалық қамтамасыз етуды жаңарту бойынша қызметтер</t>
  </si>
  <si>
    <t>Қолда бар бағдарламалық қамтамасыз етуді жаңарту бойынша қызметтер</t>
  </si>
  <si>
    <t>Услуги по продлению действия лицензионного программного обеспечения, подписка на обновления программного обеспечения</t>
  </si>
  <si>
    <t>Лицензиялық бағдарламалық қамтамасыз ету әрекет ету уақытын ұзарту бойынша қызметтері; бағдарламалық қамтамасыз етуді жаңартуға жазылу</t>
  </si>
  <si>
    <t>август, сентябрь 2017 года</t>
  </si>
  <si>
    <t>60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</si>
  <si>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</si>
  <si>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</si>
  <si>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</si>
  <si>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>Услуги по обновлению программного обеспечения SafeQ</t>
  </si>
  <si>
    <t>SafeQ бағдарламалық қамтамасыз етуді жаңарту бойынша қызметтері</t>
  </si>
  <si>
    <t>ЭЦПП</t>
  </si>
  <si>
    <t>59-1 У</t>
  </si>
  <si>
    <t>60-1 У</t>
  </si>
  <si>
    <t>май, июнь 2017 года</t>
  </si>
  <si>
    <t>ДМиРН</t>
  </si>
  <si>
    <t>17 Т</t>
  </si>
  <si>
    <t>20.59.42.900.009.00.0168.000000000000</t>
  </si>
  <si>
    <t xml:space="preserve"> Монометиланилин (N-метиланилин)</t>
  </si>
  <si>
    <t>Монометиланилин (N-метиланилин)</t>
  </si>
  <si>
    <t>технический, присадка к топливу, для повышения октанового числа</t>
  </si>
  <si>
    <t>техникалық, отынға қоспа, октан санын арттыру үшін</t>
  </si>
  <si>
    <t xml:space="preserve">Октаноповышающие присадки - Присадки N-метиланилин (ММА) для повышения октанового числа автобензина и улучшения качественных параметров </t>
  </si>
  <si>
    <t xml:space="preserve">Октан арттырушы қоспалар - авто жанармайдың октан санын арттыру және сапалық параметрлерін жақсартуға арналған N-метиланилин (ММА) отырғыштары </t>
  </si>
  <si>
    <t>ноябрь, декабрь 2016 года</t>
  </si>
  <si>
    <t>Павлодарская область, г.Павлодар, ул.Химкомбинатовская 1, База ТОО "ПНХЗ"</t>
  </si>
  <si>
    <t>с даты заключения договора по 31 декабря 2017 года (в течении 15 календарных дней с даты получения заявки на поставку товара)</t>
  </si>
  <si>
    <t>тонна (метрическая)</t>
  </si>
  <si>
    <t>18 Т</t>
  </si>
  <si>
    <t>Атырауская область, г.Атырау, ул. З.Кабдолова,1, склад ТОО "АНПЗ"</t>
  </si>
  <si>
    <t xml:space="preserve"> Монометиланилин                   (N-метиланилин)</t>
  </si>
  <si>
    <t>с 16 июня по 31 декабря 2017 года (в течении 15 календарных дней с даты получения заявки на поставку товара)</t>
  </si>
  <si>
    <t xml:space="preserve"> май, июнь 2017 года</t>
  </si>
  <si>
    <t>с даты заключения договора по 15 июня 2017 года</t>
  </si>
  <si>
    <t>с даты заключения договора до 15 июня 2017 года</t>
  </si>
  <si>
    <t>столбец - 11, 14, 20, 21</t>
  </si>
  <si>
    <t>17-1 Т</t>
  </si>
  <si>
    <t>18-1 Т</t>
  </si>
  <si>
    <t>37 Т</t>
  </si>
  <si>
    <t>38 Т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</si>
  <si>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</si>
  <si>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</si>
  <si>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Конференцияларды/семинарларды/форумдарды/конкурстарды/корпоративтік/спорттық/мәдени/мерекелік және ұқсас іс-шараларды ұйымдастыру/өткізу бойынша қызметтер</t>
  </si>
  <si>
    <t>Конференциялар, форумдар, семинарлар, конурстар, корпоративтік, спорттық, мәдени, мерекелік және балама іс-шараларды ұйымдастыру/өткізу бойынша қызметтер</t>
  </si>
  <si>
    <t>124 У</t>
  </si>
  <si>
    <t>Услуги по организации и проведения культурно массовых мероприятий (Детский утренник, День защиты детей, Празднование дня нефтяника)</t>
  </si>
  <si>
    <t>Мәдени бұқаралық іс-шараларды ұйымдастыру және жүргізу (Балалар ертеңгілік, балаларды қорғау күні, мұнайшының күні)</t>
  </si>
  <si>
    <t>ДУПиОТ</t>
  </si>
  <si>
    <t>85.59.13.335.001.00.0777.000000000000</t>
  </si>
  <si>
    <t>Услуги по обучению (кроме в области начального, среднего, высшего образования)</t>
  </si>
  <si>
    <t xml:space="preserve">Оқыту (бастапқы, орта, жоғары білім саласын есептемегенде) жөніндегі қызмет көрсетулер </t>
  </si>
  <si>
    <t>Услуги по обучению (обучению/подготовке/переподготовке/повышению квалификации)</t>
  </si>
  <si>
    <t>Оқыту (оқыту/даярлау/қайта даярлау/біліктілігін арттыру) жөніндегі қызмет көрсетулер</t>
  </si>
  <si>
    <t>Республика Казахстан, страны ближнего и дальнего зарубежья</t>
  </si>
  <si>
    <t>Услуги по повышению квалификации корпоративного секретаря и работников заинтересованных структурных подразделений</t>
  </si>
  <si>
    <t>Корпоративтік хатшы мен мүдделі құрылымдық бөлімшелердің қызметкерлерінің біліктілігін арттыру қызметтері</t>
  </si>
  <si>
    <t>125 У</t>
  </si>
  <si>
    <t>VI изменения и дополнения в План закупок товаров, работ и услуг  АО «РД «КазМунайГаз» на 2017 год</t>
  </si>
  <si>
    <t>к приказу АО "РД "КазМунайГаз" № 88/П от 13.04.2017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</si>
</sst>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\ _₽_-;\-* #,##0.00\ _₽_-;_-* &quot;-&quot;??\ _₽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\$#,##0_);[Red]&quot;($&quot;#,##0\)"/>
    <numFmt numFmtId="172" formatCode="\+0.0;\-0.0"/>
    <numFmt numFmtId="173" formatCode="\+0.0%;\-0.0%"/>
    <numFmt numFmtId="174" formatCode="_-* #,##0.00&quot;р.&quot;_-;\-* #,##0.00&quot;р.&quot;_-;_-* \-??&quot;р.&quot;_-;_-@_-"/>
    <numFmt numFmtId="175" formatCode="General_)"/>
    <numFmt numFmtId="176" formatCode="_-* #,##0_р_._-;\-* #,##0_р_._-;_-* \-_р_._-;_-@_-"/>
    <numFmt numFmtId="177" formatCode="_-* #,##0.00_р_._-;\-* #,##0.00_р_._-;_-* \-??_р_._-;_-@_-"/>
    <numFmt numFmtId="178" formatCode="0.0"/>
    <numFmt numFmtId="179" formatCode="_-* #,##0.00\ [$€]_-;\-* #,##0.00\ [$€]_-;_-* &quot;-&quot;??\ [$€]_-;_-@_-"/>
    <numFmt numFmtId="180" formatCode="&quot;€&quot;#,##0;[Red]\-&quot;€&quot;#,##0"/>
    <numFmt numFmtId="181" formatCode="_-* #,##0.000\ _₽_-;\-* #,##0.000\ _₽_-;_-* &quot;-&quot;??\ _₽_-;_-@_-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1"/>
    </font>
    <font>
      <sz val="10"/>
      <name val="Mang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0"/>
      <color indexed="12"/>
      <name val="Arial Cyr"/>
      <family val="2"/>
      <charset val="1"/>
    </font>
    <font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"/>
      <color indexed="8"/>
      <name val="Courier New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E"/>
      <charset val="238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1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31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22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26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2">
    <xf numFmtId="0" fontId="0" fillId="0" borderId="0"/>
    <xf numFmtId="0" fontId="14" fillId="0" borderId="0"/>
    <xf numFmtId="0" fontId="17" fillId="0" borderId="0"/>
    <xf numFmtId="0" fontId="18" fillId="0" borderId="0"/>
    <xf numFmtId="0" fontId="14" fillId="0" borderId="0"/>
    <xf numFmtId="0" fontId="17" fillId="0" borderId="0"/>
    <xf numFmtId="0" fontId="19" fillId="0" borderId="0"/>
    <xf numFmtId="0" fontId="13" fillId="0" borderId="0"/>
    <xf numFmtId="0" fontId="17" fillId="0" borderId="0"/>
    <xf numFmtId="168" fontId="19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9" fillId="0" borderId="0"/>
    <xf numFmtId="0" fontId="18" fillId="0" borderId="0"/>
    <xf numFmtId="0" fontId="18" fillId="0" borderId="0"/>
    <xf numFmtId="0" fontId="12" fillId="0" borderId="0"/>
    <xf numFmtId="0" fontId="17" fillId="0" borderId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2" fillId="0" borderId="0"/>
    <xf numFmtId="174" fontId="29" fillId="0" borderId="0">
      <protection locked="0"/>
    </xf>
    <xf numFmtId="174" fontId="29" fillId="0" borderId="0">
      <protection locked="0"/>
    </xf>
    <xf numFmtId="174" fontId="29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29" fillId="0" borderId="3">
      <protection locked="0"/>
    </xf>
    <xf numFmtId="178" fontId="20" fillId="0" borderId="4" applyFont="0" applyFill="0" applyBorder="0" applyAlignment="0" applyProtection="0">
      <alignment horizontal="center"/>
    </xf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2" fontId="20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4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71" fontId="23" fillId="0" borderId="0" applyFill="0" applyBorder="0" applyAlignment="0" applyProtection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0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4" fontId="1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24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25" fillId="0" borderId="0"/>
    <xf numFmtId="172" fontId="24" fillId="0" borderId="0"/>
    <xf numFmtId="173" fontId="24" fillId="0" borderId="0"/>
    <xf numFmtId="0" fontId="25" fillId="0" borderId="0" applyNumberFormat="0">
      <alignment horizontal="left"/>
    </xf>
    <xf numFmtId="40" fontId="17" fillId="19" borderId="5"/>
    <xf numFmtId="40" fontId="17" fillId="20" borderId="1"/>
    <xf numFmtId="40" fontId="17" fillId="21" borderId="5"/>
    <xf numFmtId="40" fontId="17" fillId="22" borderId="1"/>
    <xf numFmtId="49" fontId="26" fillId="23" borderId="6">
      <alignment horizontal="center"/>
    </xf>
    <xf numFmtId="49" fontId="26" fillId="24" borderId="6">
      <alignment horizontal="center"/>
    </xf>
    <xf numFmtId="49" fontId="17" fillId="23" borderId="6">
      <alignment horizontal="center"/>
    </xf>
    <xf numFmtId="49" fontId="17" fillId="24" borderId="6">
      <alignment horizontal="center"/>
    </xf>
    <xf numFmtId="49" fontId="27" fillId="0" borderId="0"/>
    <xf numFmtId="0" fontId="17" fillId="25" borderId="5"/>
    <xf numFmtId="0" fontId="17" fillId="26" borderId="1"/>
    <xf numFmtId="39" fontId="17" fillId="19" borderId="5"/>
    <xf numFmtId="40" fontId="17" fillId="20" borderId="1"/>
    <xf numFmtId="39" fontId="17" fillId="20" borderId="1"/>
    <xf numFmtId="40" fontId="17" fillId="21" borderId="5"/>
    <xf numFmtId="40" fontId="17" fillId="21" borderId="5"/>
    <xf numFmtId="40" fontId="17" fillId="22" borderId="1"/>
    <xf numFmtId="40" fontId="17" fillId="22" borderId="1"/>
    <xf numFmtId="49" fontId="26" fillId="23" borderId="6">
      <alignment vertical="center"/>
    </xf>
    <xf numFmtId="49" fontId="26" fillId="24" borderId="6">
      <alignment vertical="center"/>
    </xf>
    <xf numFmtId="49" fontId="27" fillId="23" borderId="6">
      <alignment vertical="center"/>
    </xf>
    <xf numFmtId="49" fontId="27" fillId="24" borderId="6">
      <alignment vertical="center"/>
    </xf>
    <xf numFmtId="49" fontId="17" fillId="0" borderId="0">
      <alignment horizontal="right"/>
    </xf>
    <xf numFmtId="49" fontId="28" fillId="0" borderId="1">
      <alignment horizontal="right"/>
    </xf>
    <xf numFmtId="49" fontId="28" fillId="0" borderId="5">
      <alignment horizontal="right"/>
    </xf>
    <xf numFmtId="39" fontId="17" fillId="27" borderId="5"/>
    <xf numFmtId="40" fontId="17" fillId="28" borderId="1"/>
    <xf numFmtId="0" fontId="20" fillId="0" borderId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32" borderId="0" applyNumberFormat="0" applyBorder="0" applyAlignment="0" applyProtection="0"/>
    <xf numFmtId="175" fontId="22" fillId="0" borderId="7">
      <protection locked="0"/>
    </xf>
    <xf numFmtId="0" fontId="38" fillId="11" borderId="8" applyNumberFormat="0" applyAlignment="0" applyProtection="0"/>
    <xf numFmtId="0" fontId="39" fillId="13" borderId="9" applyNumberFormat="0" applyAlignment="0" applyProtection="0"/>
    <xf numFmtId="0" fontId="40" fillId="13" borderId="8" applyNumberFormat="0" applyAlignment="0" applyProtection="0"/>
    <xf numFmtId="167" fontId="17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175" fontId="30" fillId="33" borderId="7"/>
    <xf numFmtId="0" fontId="35" fillId="0" borderId="13" applyNumberFormat="0" applyFill="0" applyAlignment="0" applyProtection="0"/>
    <xf numFmtId="0" fontId="17" fillId="0" borderId="0"/>
    <xf numFmtId="0" fontId="41" fillId="34" borderId="14" applyNumberFormat="0" applyAlignment="0" applyProtection="0"/>
    <xf numFmtId="0" fontId="5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31" fillId="0" borderId="0"/>
    <xf numFmtId="0" fontId="31" fillId="0" borderId="0"/>
    <xf numFmtId="0" fontId="17" fillId="0" borderId="0"/>
    <xf numFmtId="0" fontId="32" fillId="0" borderId="0"/>
    <xf numFmtId="0" fontId="31" fillId="0" borderId="0"/>
    <xf numFmtId="0" fontId="17" fillId="0" borderId="0"/>
    <xf numFmtId="0" fontId="11" fillId="0" borderId="0"/>
    <xf numFmtId="0" fontId="17" fillId="0" borderId="0"/>
    <xf numFmtId="0" fontId="20" fillId="0" borderId="0"/>
    <xf numFmtId="0" fontId="33" fillId="0" borderId="0"/>
    <xf numFmtId="0" fontId="17" fillId="0" borderId="0"/>
    <xf numFmtId="0" fontId="33" fillId="0" borderId="0"/>
    <xf numFmtId="0" fontId="14" fillId="0" borderId="0"/>
    <xf numFmtId="0" fontId="21" fillId="0" borderId="0"/>
    <xf numFmtId="0" fontId="32" fillId="0" borderId="0"/>
    <xf numFmtId="0" fontId="21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7" fillId="0" borderId="0"/>
    <xf numFmtId="0" fontId="14" fillId="0" borderId="0"/>
    <xf numFmtId="0" fontId="22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43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10" borderId="15" applyNumberFormat="0" applyFont="0" applyAlignment="0" applyProtection="0"/>
    <xf numFmtId="9" fontId="23" fillId="0" borderId="0" applyFill="0" applyBorder="0" applyAlignment="0" applyProtection="0"/>
    <xf numFmtId="0" fontId="45" fillId="0" borderId="16" applyNumberFormat="0" applyFill="0" applyAlignment="0" applyProtection="0"/>
    <xf numFmtId="0" fontId="24" fillId="0" borderId="0"/>
    <xf numFmtId="0" fontId="22" fillId="0" borderId="0">
      <alignment vertical="top" wrapText="1"/>
    </xf>
    <xf numFmtId="0" fontId="46" fillId="0" borderId="0" applyNumberFormat="0" applyFill="0" applyBorder="0" applyAlignment="0" applyProtection="0"/>
    <xf numFmtId="176" fontId="23" fillId="0" borderId="0" applyFill="0" applyBorder="0" applyAlignment="0" applyProtection="0"/>
    <xf numFmtId="177" fontId="23" fillId="0" borderId="0" applyFill="0" applyBorder="0" applyAlignment="0" applyProtection="0"/>
    <xf numFmtId="170" fontId="14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23" fillId="0" borderId="0" applyFill="0" applyBorder="0" applyAlignment="0" applyProtection="0"/>
    <xf numFmtId="18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7" fillId="7" borderId="0" applyNumberFormat="0" applyBorder="0" applyAlignment="0" applyProtection="0"/>
    <xf numFmtId="174" fontId="29" fillId="0" borderId="0">
      <protection locked="0"/>
    </xf>
    <xf numFmtId="0" fontId="10" fillId="0" borderId="0"/>
    <xf numFmtId="0" fontId="17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169" fontId="8" fillId="0" borderId="0" applyFont="0" applyFill="0" applyBorder="0" applyAlignment="0" applyProtection="0"/>
    <xf numFmtId="0" fontId="8" fillId="0" borderId="0"/>
    <xf numFmtId="0" fontId="52" fillId="0" borderId="0"/>
    <xf numFmtId="0" fontId="7" fillId="0" borderId="0"/>
    <xf numFmtId="0" fontId="7" fillId="0" borderId="0"/>
    <xf numFmtId="169" fontId="7" fillId="0" borderId="0" applyFont="0" applyFill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0" fontId="52" fillId="0" borderId="0"/>
    <xf numFmtId="0" fontId="17" fillId="0" borderId="0"/>
    <xf numFmtId="169" fontId="6" fillId="0" borderId="0" applyFont="0" applyFill="0" applyBorder="0" applyAlignment="0" applyProtection="0"/>
    <xf numFmtId="0" fontId="6" fillId="0" borderId="0"/>
    <xf numFmtId="177" fontId="23" fillId="0" borderId="0" applyFill="0" applyBorder="0" applyAlignment="0" applyProtection="0"/>
    <xf numFmtId="0" fontId="52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7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7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3" fillId="0" borderId="0"/>
    <xf numFmtId="0" fontId="2" fillId="0" borderId="0"/>
    <xf numFmtId="0" fontId="20" fillId="0" borderId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8" fontId="17" fillId="0" borderId="0" applyFont="0" applyFill="0" applyBorder="0" applyAlignment="0" applyProtection="0"/>
    <xf numFmtId="0" fontId="14" fillId="0" borderId="0"/>
    <xf numFmtId="0" fontId="55" fillId="0" borderId="0"/>
    <xf numFmtId="170" fontId="1" fillId="0" borderId="0" applyFont="0" applyFill="0" applyBorder="0" applyAlignment="0" applyProtection="0"/>
    <xf numFmtId="43" fontId="53" fillId="0" borderId="0" applyFont="0" applyFill="0" applyBorder="0" applyAlignment="0" applyProtection="0"/>
  </cellStyleXfs>
  <cellXfs count="91"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left" vertical="center"/>
    </xf>
    <xf numFmtId="0" fontId="16" fillId="0" borderId="1" xfId="14" applyFont="1" applyBorder="1" applyAlignment="1">
      <alignment horizontal="center" vertical="center" wrapText="1"/>
    </xf>
    <xf numFmtId="0" fontId="16" fillId="0" borderId="1" xfId="17" applyFont="1" applyFill="1" applyBorder="1" applyAlignment="1">
      <alignment horizontal="center" vertical="center" wrapText="1"/>
    </xf>
    <xf numFmtId="0" fontId="16" fillId="0" borderId="1" xfId="14" applyFont="1" applyBorder="1" applyAlignment="1">
      <alignment horizontal="center" vertical="center"/>
    </xf>
    <xf numFmtId="0" fontId="16" fillId="0" borderId="1" xfId="17" applyFont="1" applyBorder="1" applyAlignment="1">
      <alignment horizontal="center" vertical="center" wrapText="1"/>
    </xf>
    <xf numFmtId="0" fontId="16" fillId="2" borderId="1" xfId="17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2" borderId="2" xfId="14" applyFont="1" applyFill="1" applyBorder="1" applyAlignment="1">
      <alignment horizontal="center" vertical="center" wrapText="1"/>
    </xf>
    <xf numFmtId="0" fontId="54" fillId="0" borderId="18" xfId="13" applyFont="1" applyBorder="1" applyAlignment="1">
      <alignment horizontal="center" vertical="top" wrapText="1"/>
    </xf>
    <xf numFmtId="0" fontId="54" fillId="0" borderId="19" xfId="13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/>
    </xf>
    <xf numFmtId="0" fontId="57" fillId="0" borderId="0" xfId="0" applyFont="1"/>
    <xf numFmtId="0" fontId="56" fillId="0" borderId="0" xfId="0" applyFont="1"/>
    <xf numFmtId="14" fontId="16" fillId="0" borderId="0" xfId="1" applyNumberFormat="1" applyFont="1" applyFill="1" applyBorder="1" applyAlignment="1">
      <alignment horizontal="center" vertical="center" wrapText="1"/>
    </xf>
    <xf numFmtId="4" fontId="15" fillId="0" borderId="1" xfId="14" applyNumberFormat="1" applyFont="1" applyBorder="1" applyAlignment="1">
      <alignment horizontal="center" vertical="center"/>
    </xf>
    <xf numFmtId="0" fontId="16" fillId="0" borderId="2" xfId="14" applyFont="1" applyBorder="1" applyAlignment="1">
      <alignment horizontal="center" vertical="center"/>
    </xf>
    <xf numFmtId="4" fontId="57" fillId="0" borderId="0" xfId="0" applyNumberFormat="1" applyFont="1"/>
    <xf numFmtId="0" fontId="57" fillId="0" borderId="1" xfId="0" applyFont="1" applyBorder="1" applyAlignment="1">
      <alignment horizontal="center" vertical="center" wrapText="1"/>
    </xf>
    <xf numFmtId="0" fontId="16" fillId="0" borderId="1" xfId="14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16" fillId="0" borderId="1" xfId="19" applyFont="1" applyBorder="1" applyAlignment="1">
      <alignment horizontal="center" vertical="center" wrapText="1"/>
    </xf>
    <xf numFmtId="0" fontId="16" fillId="2" borderId="1" xfId="14" applyFont="1" applyFill="1" applyBorder="1" applyAlignment="1">
      <alignment horizontal="center" vertical="center" wrapText="1"/>
    </xf>
    <xf numFmtId="0" fontId="57" fillId="36" borderId="1" xfId="269" applyFont="1" applyFill="1" applyBorder="1" applyAlignment="1">
      <alignment horizontal="center" vertical="center" wrapText="1"/>
    </xf>
    <xf numFmtId="0" fontId="57" fillId="2" borderId="1" xfId="23" applyNumberFormat="1" applyFont="1" applyFill="1" applyBorder="1" applyAlignment="1">
      <alignment horizontal="center" vertical="center" wrapText="1"/>
    </xf>
    <xf numFmtId="0" fontId="57" fillId="2" borderId="1" xfId="269" applyFont="1" applyFill="1" applyBorder="1" applyAlignment="1">
      <alignment horizontal="center" vertical="center" wrapText="1"/>
    </xf>
    <xf numFmtId="0" fontId="57" fillId="0" borderId="1" xfId="14" applyFont="1" applyBorder="1" applyAlignment="1">
      <alignment horizontal="center" vertical="center"/>
    </xf>
    <xf numFmtId="4" fontId="56" fillId="0" borderId="1" xfId="178" applyNumberFormat="1" applyFont="1" applyBorder="1" applyAlignment="1">
      <alignment horizontal="center" vertical="center"/>
    </xf>
    <xf numFmtId="4" fontId="58" fillId="0" borderId="0" xfId="0" applyNumberFormat="1" applyFont="1"/>
    <xf numFmtId="0" fontId="57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 wrapText="1"/>
    </xf>
    <xf numFmtId="0" fontId="16" fillId="2" borderId="1" xfId="14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wrapText="1"/>
    </xf>
    <xf numFmtId="0" fontId="16" fillId="0" borderId="20" xfId="14" applyFont="1" applyBorder="1" applyAlignment="1">
      <alignment horizontal="center" vertical="center" wrapText="1"/>
    </xf>
    <xf numFmtId="4" fontId="57" fillId="0" borderId="1" xfId="270" applyNumberFormat="1" applyFont="1" applyBorder="1" applyAlignment="1">
      <alignment horizontal="center" vertical="center" wrapText="1"/>
    </xf>
    <xf numFmtId="4" fontId="57" fillId="0" borderId="1" xfId="27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1" xfId="14" applyFont="1" applyFill="1" applyBorder="1" applyAlignment="1">
      <alignment horizontal="center" vertical="center" wrapText="1"/>
    </xf>
    <xf numFmtId="0" fontId="57" fillId="0" borderId="1" xfId="18" applyFont="1" applyFill="1" applyBorder="1" applyAlignment="1">
      <alignment horizontal="center" vertical="center" wrapText="1"/>
    </xf>
    <xf numFmtId="0" fontId="57" fillId="0" borderId="1" xfId="2" applyFont="1" applyFill="1" applyBorder="1" applyAlignment="1">
      <alignment horizontal="center" vertical="center" wrapText="1"/>
    </xf>
    <xf numFmtId="0" fontId="57" fillId="0" borderId="1" xfId="20" applyFont="1" applyFill="1" applyBorder="1" applyAlignment="1">
      <alignment horizontal="center" vertical="center" wrapText="1"/>
    </xf>
    <xf numFmtId="0" fontId="57" fillId="0" borderId="20" xfId="14" applyFont="1" applyFill="1" applyBorder="1" applyAlignment="1">
      <alignment horizontal="center" vertical="center" wrapText="1"/>
    </xf>
    <xf numFmtId="0" fontId="61" fillId="0" borderId="1" xfId="130" applyFont="1" applyFill="1" applyBorder="1" applyAlignment="1">
      <alignment horizontal="center" vertical="center" wrapText="1"/>
    </xf>
    <xf numFmtId="0" fontId="59" fillId="0" borderId="1" xfId="14" applyFont="1" applyFill="1" applyBorder="1" applyAlignment="1">
      <alignment horizontal="center" vertical="center" wrapText="1"/>
    </xf>
    <xf numFmtId="0" fontId="16" fillId="0" borderId="1" xfId="14" applyFont="1" applyFill="1" applyBorder="1" applyAlignment="1">
      <alignment horizontal="center" vertical="center"/>
    </xf>
    <xf numFmtId="0" fontId="16" fillId="0" borderId="1" xfId="13" applyFont="1" applyBorder="1" applyAlignment="1">
      <alignment horizontal="center" vertical="center" wrapText="1"/>
    </xf>
    <xf numFmtId="4" fontId="56" fillId="0" borderId="1" xfId="27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3" fontId="16" fillId="0" borderId="1" xfId="14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4" fontId="57" fillId="0" borderId="1" xfId="0" applyNumberFormat="1" applyFont="1" applyBorder="1" applyAlignment="1">
      <alignment horizontal="center" vertical="center"/>
    </xf>
    <xf numFmtId="0" fontId="59" fillId="0" borderId="1" xfId="14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0" fontId="57" fillId="0" borderId="1" xfId="14" applyFont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6" fillId="2" borderId="1" xfId="14" applyNumberFormat="1" applyFont="1" applyFill="1" applyBorder="1" applyAlignment="1">
      <alignment horizontal="center" vertical="center"/>
    </xf>
    <xf numFmtId="4" fontId="16" fillId="2" borderId="1" xfId="14" applyNumberFormat="1" applyFont="1" applyFill="1" applyBorder="1" applyAlignment="1">
      <alignment horizontal="center" vertical="center"/>
    </xf>
    <xf numFmtId="0" fontId="16" fillId="2" borderId="1" xfId="14" applyNumberFormat="1" applyFont="1" applyFill="1" applyBorder="1" applyAlignment="1">
      <alignment horizontal="center" vertical="center" wrapText="1"/>
    </xf>
    <xf numFmtId="0" fontId="16" fillId="0" borderId="20" xfId="14" applyFont="1" applyFill="1" applyBorder="1" applyAlignment="1">
      <alignment horizontal="center" vertical="center" wrapText="1"/>
    </xf>
    <xf numFmtId="0" fontId="16" fillId="2" borderId="1" xfId="19" applyFont="1" applyFill="1" applyBorder="1" applyAlignment="1">
      <alignment horizontal="center" vertical="center" wrapText="1"/>
    </xf>
    <xf numFmtId="0" fontId="16" fillId="2" borderId="20" xfId="14" applyFont="1" applyFill="1" applyBorder="1" applyAlignment="1">
      <alignment horizontal="center" vertical="center" wrapText="1"/>
    </xf>
    <xf numFmtId="4" fontId="57" fillId="2" borderId="1" xfId="270" applyNumberFormat="1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181" fontId="57" fillId="0" borderId="1" xfId="271" applyNumberFormat="1" applyFont="1" applyFill="1" applyBorder="1" applyAlignment="1">
      <alignment horizontal="center" vertical="center" wrapText="1"/>
    </xf>
    <xf numFmtId="4" fontId="57" fillId="0" borderId="0" xfId="0" applyNumberFormat="1" applyFont="1" applyAlignment="1">
      <alignment horizontal="center" vertical="center"/>
    </xf>
    <xf numFmtId="0" fontId="63" fillId="0" borderId="1" xfId="13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1" xfId="270" applyNumberFormat="1" applyFont="1" applyFill="1" applyBorder="1" applyAlignment="1">
      <alignment horizontal="center" vertical="center" wrapText="1"/>
    </xf>
    <xf numFmtId="4" fontId="16" fillId="2" borderId="1" xfId="270" applyNumberFormat="1" applyFont="1" applyFill="1" applyBorder="1" applyAlignment="1">
      <alignment horizontal="center" vertical="center" wrapText="1"/>
    </xf>
    <xf numFmtId="4" fontId="15" fillId="0" borderId="1" xfId="13" applyNumberFormat="1" applyFont="1" applyBorder="1" applyAlignment="1">
      <alignment horizontal="center" vertical="top" wrapText="1"/>
    </xf>
    <xf numFmtId="4" fontId="16" fillId="0" borderId="1" xfId="270" applyNumberFormat="1" applyFont="1" applyBorder="1" applyAlignment="1">
      <alignment horizontal="center" vertical="center" wrapText="1"/>
    </xf>
    <xf numFmtId="0" fontId="63" fillId="0" borderId="2" xfId="13" applyFont="1" applyBorder="1" applyAlignment="1">
      <alignment horizontal="center" vertical="top" wrapText="1"/>
    </xf>
    <xf numFmtId="0" fontId="63" fillId="0" borderId="20" xfId="13" applyFont="1" applyBorder="1" applyAlignment="1">
      <alignment horizontal="center" vertical="top" wrapText="1"/>
    </xf>
    <xf numFmtId="0" fontId="15" fillId="0" borderId="1" xfId="14" applyFont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4" fontId="15" fillId="0" borderId="1" xfId="270" applyNumberFormat="1" applyFont="1" applyFill="1" applyBorder="1" applyAlignment="1">
      <alignment horizontal="center" vertical="center" wrapText="1"/>
    </xf>
    <xf numFmtId="0" fontId="16" fillId="0" borderId="2" xfId="14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" fontId="15" fillId="0" borderId="1" xfId="270" applyNumberFormat="1" applyFont="1" applyBorder="1" applyAlignment="1">
      <alignment horizontal="center" vertical="center" wrapText="1"/>
    </xf>
    <xf numFmtId="0" fontId="16" fillId="0" borderId="2" xfId="14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</cellXfs>
  <cellStyles count="272">
    <cellStyle name="_2006 проект соцсферы ММГ" xfId="25"/>
    <cellStyle name="_5(1).Макат 2007 г с расш.на 18.05.06г." xfId="26"/>
    <cellStyle name="_MOL_Caspian_2005_1_3_work_2file_08-05" xfId="27"/>
    <cellStyle name="_MOL_Caspian_2005_1_3_work_file_09-05" xfId="28"/>
    <cellStyle name="_Ком. услуги" xfId="29"/>
    <cellStyle name="_ММГ СС-2007" xfId="30"/>
    <cellStyle name="_Формы финансовой отчетности МСФО за 1 quarter 2007 год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1tizedes" xfId="38"/>
    <cellStyle name="20% - Акцент1 2" xfId="39"/>
    <cellStyle name="20% - Акцент2 2" xfId="40"/>
    <cellStyle name="20% - Акцент3 2" xfId="41"/>
    <cellStyle name="20% - Акцент4 2" xfId="42"/>
    <cellStyle name="20% - Акцент5 2" xfId="43"/>
    <cellStyle name="20% - Акцент6 2" xfId="44"/>
    <cellStyle name="2tizedes" xfId="45"/>
    <cellStyle name="40% - Акцент1 2" xfId="46"/>
    <cellStyle name="40% - Акцент2 2" xfId="47"/>
    <cellStyle name="40% - Акцент3 2" xfId="48"/>
    <cellStyle name="40% - Акцент4 2" xfId="49"/>
    <cellStyle name="40% - Акцент5 2" xfId="50"/>
    <cellStyle name="40% - Акцент6 2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Comma 2" xfId="267"/>
    <cellStyle name="Currency [0]" xfId="58"/>
    <cellStyle name="dátumig" xfId="59"/>
    <cellStyle name="dátumtól" xfId="60"/>
    <cellStyle name="Euro" xfId="61"/>
    <cellStyle name="Ezres_Final Interpretation Cost Estimate 110707" xfId="62"/>
    <cellStyle name="hó.    ." xfId="63"/>
    <cellStyle name="hó. nap." xfId="64"/>
    <cellStyle name="hungarian_date" xfId="65"/>
    <cellStyle name="nap" xfId="66"/>
    <cellStyle name="Normal 1" xfId="67"/>
    <cellStyle name="Normal 2" xfId="68"/>
    <cellStyle name="Normal 2 3 2" xfId="2"/>
    <cellStyle name="Normal 2 3 2 2" xfId="5"/>
    <cellStyle name="Normal 3" xfId="69"/>
    <cellStyle name="Normal 3 2" xfId="70"/>
    <cellStyle name="Normál_2007WP" xfId="71"/>
    <cellStyle name="Normal1" xfId="72"/>
    <cellStyle name="piw#" xfId="73"/>
    <cellStyle name="piw%" xfId="74"/>
    <cellStyle name="Price_Body" xfId="75"/>
    <cellStyle name="SAS FM Client calculated data cell (data entry table)" xfId="76"/>
    <cellStyle name="SAS FM Client calculated data cell (data entry table) 2" xfId="77"/>
    <cellStyle name="SAS FM Client calculated data cell (read only table)" xfId="78"/>
    <cellStyle name="SAS FM Client calculated data cell (read only table) 2" xfId="79"/>
    <cellStyle name="SAS FM Column drillable header" xfId="80"/>
    <cellStyle name="SAS FM Column drillable header 2" xfId="81"/>
    <cellStyle name="SAS FM Column header" xfId="82"/>
    <cellStyle name="SAS FM Column header 2" xfId="83"/>
    <cellStyle name="SAS FM Drill path" xfId="84"/>
    <cellStyle name="SAS FM Invalid data cell" xfId="85"/>
    <cellStyle name="SAS FM Invalid data cell 2" xfId="86"/>
    <cellStyle name="SAS FM Read-only data cell (data entry table)" xfId="87"/>
    <cellStyle name="SAS FM Read-only data cell (data entry table) 2" xfId="88"/>
    <cellStyle name="SAS FM Read-only data cell (data entry table) 3" xfId="89"/>
    <cellStyle name="SAS FM Read-only data cell (read-only table)" xfId="90"/>
    <cellStyle name="SAS FM Read-only data cell (read-only table) 2" xfId="91"/>
    <cellStyle name="SAS FM Read-only data cell (read-only table) 3" xfId="92"/>
    <cellStyle name="SAS FM Read-only data cell (read-only table) 4" xfId="93"/>
    <cellStyle name="SAS FM Row drillable header" xfId="94"/>
    <cellStyle name="SAS FM Row drillable header 2" xfId="95"/>
    <cellStyle name="SAS FM Row header" xfId="96"/>
    <cellStyle name="SAS FM Row header 2" xfId="97"/>
    <cellStyle name="SAS FM Slicers" xfId="98"/>
    <cellStyle name="SAS FM Slicers 2" xfId="99"/>
    <cellStyle name="SAS FM Slicers_Лист3" xfId="100"/>
    <cellStyle name="SAS FM Writeable data cell" xfId="101"/>
    <cellStyle name="SAS FM Writeable data cell 2" xfId="102"/>
    <cellStyle name="Standard_RAZ_01" xfId="103"/>
    <cellStyle name="Style 1" xfId="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Беззащитный" xfId="110"/>
    <cellStyle name="Ввод  2" xfId="111"/>
    <cellStyle name="Вывод 2" xfId="112"/>
    <cellStyle name="Вычисление 2" xfId="113"/>
    <cellStyle name="Денежный 2" xfId="23"/>
    <cellStyle name="Денежный 2 2" xfId="114"/>
    <cellStyle name="Денежный 2 3" xfId="239"/>
    <cellStyle name="Денежный 3" xfId="115"/>
    <cellStyle name="Денежный 4" xfId="116"/>
    <cellStyle name="Денежный 4 2" xfId="223"/>
    <cellStyle name="Денежный 5" xfId="117"/>
    <cellStyle name="Денежный 5 2" xfId="192"/>
    <cellStyle name="Денежный 5 2 2" xfId="245"/>
    <cellStyle name="Денежный 5 3" xfId="194"/>
    <cellStyle name="Денежный 5 3 2" xfId="247"/>
    <cellStyle name="Денежный 5 4" xfId="201"/>
    <cellStyle name="Денежный 5 4 2" xfId="253"/>
    <cellStyle name="Денежный 5 5" xfId="204"/>
    <cellStyle name="Денежный 5 5 2" xfId="254"/>
    <cellStyle name="Денежный 5 6" xfId="213"/>
    <cellStyle name="Денежный 5 6 2" xfId="259"/>
    <cellStyle name="Денежный 5 7" xfId="224"/>
    <cellStyle name="Денежный 6" xfId="199"/>
    <cellStyle name="Денежный 6 2" xfId="251"/>
    <cellStyle name="Заголовок 1 2" xfId="118"/>
    <cellStyle name="Заголовок 2 2" xfId="119"/>
    <cellStyle name="Заголовок 3 2" xfId="120"/>
    <cellStyle name="Заголовок 4 2" xfId="121"/>
    <cellStyle name="Защитный" xfId="122"/>
    <cellStyle name="Итог 2" xfId="123"/>
    <cellStyle name="КАНДАГАЧ тел3-33-96" xfId="124"/>
    <cellStyle name="Контрольная ячейка 2" xfId="125"/>
    <cellStyle name="Название 2" xfId="126"/>
    <cellStyle name="Нейтральный 2" xfId="127"/>
    <cellStyle name="Обычный" xfId="0" builtinId="0"/>
    <cellStyle name="Обычный 10" xfId="128"/>
    <cellStyle name="Обычный 10 2" xfId="129"/>
    <cellStyle name="Обычный 10 3" xfId="130"/>
    <cellStyle name="Обычный 11" xfId="131"/>
    <cellStyle name="Обычный 12" xfId="132"/>
    <cellStyle name="Обычный 13" xfId="15"/>
    <cellStyle name="Обычный 14" xfId="17"/>
    <cellStyle name="Обычный 14 2" xfId="133"/>
    <cellStyle name="Обычный 15" xfId="21"/>
    <cellStyle name="Обычный 15 2" xfId="134"/>
    <cellStyle name="Обычный 15 2 2" xfId="241"/>
    <cellStyle name="Обычный 15 3" xfId="193"/>
    <cellStyle name="Обычный 15 3 2" xfId="246"/>
    <cellStyle name="Обычный 15 4" xfId="195"/>
    <cellStyle name="Обычный 15 4 2" xfId="248"/>
    <cellStyle name="Обычный 15 5" xfId="200"/>
    <cellStyle name="Обычный 15 5 2" xfId="252"/>
    <cellStyle name="Обычный 15 6" xfId="205"/>
    <cellStyle name="Обычный 15 6 2" xfId="214"/>
    <cellStyle name="Обычный 15 6 2 2" xfId="260"/>
    <cellStyle name="Обычный 15 6 3" xfId="226"/>
    <cellStyle name="Обычный 15 7" xfId="211"/>
    <cellStyle name="Обычный 15 7 2" xfId="227"/>
    <cellStyle name="Обычный 15 8" xfId="225"/>
    <cellStyle name="Обычный 15 9" xfId="266"/>
    <cellStyle name="Обычный 16" xfId="135"/>
    <cellStyle name="Обычный 16 2" xfId="228"/>
    <cellStyle name="Обычный 17" xfId="22"/>
    <cellStyle name="Обычный 17 2" xfId="229"/>
    <cellStyle name="Обычный 18" xfId="136"/>
    <cellStyle name="Обычный 19" xfId="188"/>
    <cellStyle name="Обычный 19 2" xfId="203"/>
    <cellStyle name="Обычный 19 3" xfId="242"/>
    <cellStyle name="Обычный 2" xfId="1"/>
    <cellStyle name="Обычный 2 2" xfId="4"/>
    <cellStyle name="Обычный 2 2 2" xfId="139"/>
    <cellStyle name="Обычный 2 2 2 2" xfId="14"/>
    <cellStyle name="Обычный 2 2 3" xfId="140"/>
    <cellStyle name="Обычный 2 2 4" xfId="138"/>
    <cellStyle name="Обычный 2 3" xfId="141"/>
    <cellStyle name="Обычный 2 4" xfId="142"/>
    <cellStyle name="Обычный 2 5" xfId="13"/>
    <cellStyle name="Обычный 2 6" xfId="137"/>
    <cellStyle name="Обычный 2_План ГЗ на 2011г  первочередные " xfId="16"/>
    <cellStyle name="Обычный 20" xfId="190"/>
    <cellStyle name="Обычный 20 2" xfId="243"/>
    <cellStyle name="Обычный 21" xfId="191"/>
    <cellStyle name="Обычный 21 2" xfId="244"/>
    <cellStyle name="Обычный 22" xfId="196"/>
    <cellStyle name="Обычный 23" xfId="197"/>
    <cellStyle name="Обычный 23 2" xfId="249"/>
    <cellStyle name="Обычный 24" xfId="198"/>
    <cellStyle name="Обычный 24 2" xfId="250"/>
    <cellStyle name="Обычный 25" xfId="202"/>
    <cellStyle name="Обычный 26" xfId="207"/>
    <cellStyle name="Обычный 27" xfId="208"/>
    <cellStyle name="Обычный 27 2" xfId="255"/>
    <cellStyle name="Обычный 28" xfId="209"/>
    <cellStyle name="Обычный 28 2" xfId="256"/>
    <cellStyle name="Обычный 29" xfId="210"/>
    <cellStyle name="Обычный 29 2" xfId="257"/>
    <cellStyle name="Обычный 3" xfId="7"/>
    <cellStyle name="Обычный 3 2" xfId="144"/>
    <cellStyle name="Обычный 3 3" xfId="143"/>
    <cellStyle name="Обычный 3 4" xfId="237"/>
    <cellStyle name="Обычный 30" xfId="212"/>
    <cellStyle name="Обычный 30 2" xfId="258"/>
    <cellStyle name="Обычный 31" xfId="145"/>
    <cellStyle name="Обычный 32" xfId="146"/>
    <cellStyle name="Обычный 33" xfId="215"/>
    <cellStyle name="Обычный 33 2" xfId="261"/>
    <cellStyle name="Обычный 34" xfId="147"/>
    <cellStyle name="Обычный 35" xfId="148"/>
    <cellStyle name="Обычный 36" xfId="149"/>
    <cellStyle name="Обычный 37" xfId="150"/>
    <cellStyle name="Обычный 38" xfId="151"/>
    <cellStyle name="Обычный 39" xfId="152"/>
    <cellStyle name="Обычный 4" xfId="8"/>
    <cellStyle name="Обычный 4 2" xfId="154"/>
    <cellStyle name="Обычный 4 3" xfId="155"/>
    <cellStyle name="Обычный 4 4" xfId="153"/>
    <cellStyle name="Обычный 4 5" xfId="268"/>
    <cellStyle name="Обычный 40" xfId="156"/>
    <cellStyle name="Обычный 41" xfId="216"/>
    <cellStyle name="Обычный 41 2" xfId="230"/>
    <cellStyle name="Обычный 42" xfId="217"/>
    <cellStyle name="Обычный 42 2" xfId="262"/>
    <cellStyle name="Обычный 43" xfId="218"/>
    <cellStyle name="Обычный 43 2" xfId="263"/>
    <cellStyle name="Обычный 44" xfId="219"/>
    <cellStyle name="Обычный 44 2" xfId="231"/>
    <cellStyle name="Обычный 44 3" xfId="265"/>
    <cellStyle name="Обычный 45" xfId="220"/>
    <cellStyle name="Обычный 45 2" xfId="264"/>
    <cellStyle name="Обычный 46" xfId="221"/>
    <cellStyle name="Обычный 46 2" xfId="232"/>
    <cellStyle name="Обычный 47" xfId="222"/>
    <cellStyle name="Обычный 47 2" xfId="233"/>
    <cellStyle name="Обычный 48" xfId="236"/>
    <cellStyle name="Обычный 5" xfId="6"/>
    <cellStyle name="Обычный 5 2" xfId="158"/>
    <cellStyle name="Обычный 5 3" xfId="157"/>
    <cellStyle name="Обычный 6" xfId="12"/>
    <cellStyle name="Обычный 6 2" xfId="160"/>
    <cellStyle name="Обычный 6 3" xfId="161"/>
    <cellStyle name="Обычный 6 4" xfId="159"/>
    <cellStyle name="Обычный 6 5" xfId="238"/>
    <cellStyle name="Обычный 7" xfId="18"/>
    <cellStyle name="Обычный 7 2" xfId="162"/>
    <cellStyle name="Обычный 8" xfId="163"/>
    <cellStyle name="Обычный 8 2" xfId="164"/>
    <cellStyle name="Обычный 9" xfId="165"/>
    <cellStyle name="Обычный 9 2" xfId="166"/>
    <cellStyle name="Обычный 9 3" xfId="167"/>
    <cellStyle name="Обычный_Лист3" xfId="269"/>
    <cellStyle name="Плохой 2" xfId="168"/>
    <cellStyle name="Пояснение 2" xfId="169"/>
    <cellStyle name="Примечание 2" xfId="170"/>
    <cellStyle name="Процентный 2" xfId="171"/>
    <cellStyle name="Связанная ячейка 2" xfId="172"/>
    <cellStyle name="Стиль 1" xfId="19"/>
    <cellStyle name="Стиль 1 2" xfId="20"/>
    <cellStyle name="Стиль 1 3" xfId="173"/>
    <cellStyle name="Стиль 1 4" xfId="189"/>
    <cellStyle name="Стиль_названий" xfId="174"/>
    <cellStyle name="Текст предупреждения 2" xfId="175"/>
    <cellStyle name="Тысячи [0]_3Com" xfId="176"/>
    <cellStyle name="Тысячи_3Com" xfId="177"/>
    <cellStyle name="Финансовый" xfId="271" builtinId="3"/>
    <cellStyle name="Финансовый 2" xfId="10"/>
    <cellStyle name="Финансовый 2 2" xfId="179"/>
    <cellStyle name="Финансовый 2 3" xfId="178"/>
    <cellStyle name="Финансовый 2 3 2" xfId="270"/>
    <cellStyle name="Финансовый 3" xfId="11"/>
    <cellStyle name="Финансовый 3 2" xfId="181"/>
    <cellStyle name="Финансовый 3 3" xfId="182"/>
    <cellStyle name="Финансовый 3 4" xfId="180"/>
    <cellStyle name="Финансовый 4" xfId="9"/>
    <cellStyle name="Финансовый 4 2" xfId="183"/>
    <cellStyle name="Финансовый 5" xfId="24"/>
    <cellStyle name="Финансовый 5 2" xfId="184"/>
    <cellStyle name="Финансовый 5 3" xfId="240"/>
    <cellStyle name="Финансовый 6" xfId="185"/>
    <cellStyle name="Финансовый 6 2" xfId="234"/>
    <cellStyle name="Финансовый 7" xfId="206"/>
    <cellStyle name="Финансовый 8" xfId="235"/>
    <cellStyle name="Хороший 2" xfId="186"/>
    <cellStyle name="Џђћ–…ќ’ќ›‰" xfId="1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tabSelected="1" zoomScale="80" zoomScaleNormal="80" workbookViewId="0"/>
  </sheetViews>
  <sheetFormatPr defaultColWidth="9.109375" defaultRowHeight="13.2"/>
  <cols>
    <col min="1" max="1" width="11" style="18" customWidth="1"/>
    <col min="2" max="2" width="10.88671875" style="18" bestFit="1" customWidth="1"/>
    <col min="3" max="3" width="9.109375" style="18" customWidth="1"/>
    <col min="4" max="4" width="12" style="18" customWidth="1"/>
    <col min="5" max="5" width="18.88671875" style="18" customWidth="1"/>
    <col min="6" max="6" width="23.88671875" style="18" customWidth="1"/>
    <col min="7" max="7" width="27" style="18" customWidth="1"/>
    <col min="8" max="8" width="32" style="18" customWidth="1"/>
    <col min="9" max="9" width="33" style="18" customWidth="1"/>
    <col min="10" max="10" width="32" style="18" customWidth="1"/>
    <col min="11" max="12" width="9.109375" style="18"/>
    <col min="13" max="13" width="11.44140625" style="18" customWidth="1"/>
    <col min="14" max="14" width="11.88671875" style="18" customWidth="1"/>
    <col min="15" max="15" width="13.33203125" style="18" customWidth="1"/>
    <col min="16" max="16" width="15.5546875" style="18" customWidth="1"/>
    <col min="17" max="17" width="9.109375" style="18" customWidth="1"/>
    <col min="18" max="18" width="16.88671875" style="18" customWidth="1"/>
    <col min="19" max="19" width="13.88671875" style="18" customWidth="1"/>
    <col min="20" max="20" width="9.109375" style="18" customWidth="1"/>
    <col min="21" max="21" width="11.33203125" style="18" customWidth="1"/>
    <col min="22" max="22" width="14.109375" style="18" customWidth="1"/>
    <col min="23" max="23" width="16" style="18" customWidth="1"/>
    <col min="24" max="24" width="19.44140625" style="18" customWidth="1"/>
    <col min="25" max="25" width="18" style="18" customWidth="1"/>
    <col min="26" max="26" width="6.5546875" style="18" customWidth="1"/>
    <col min="27" max="27" width="9.109375" style="18"/>
    <col min="28" max="28" width="13.33203125" style="18" customWidth="1"/>
    <col min="29" max="29" width="20.44140625" style="18" customWidth="1"/>
    <col min="30" max="30" width="27.5546875" style="18" customWidth="1"/>
    <col min="31" max="31" width="16.6640625" style="18" customWidth="1"/>
    <col min="32" max="32" width="21.33203125" style="18" customWidth="1"/>
    <col min="33" max="16384" width="9.109375" style="18"/>
  </cols>
  <sheetData>
    <row r="1" spans="1:28">
      <c r="X1" s="19" t="s">
        <v>30</v>
      </c>
    </row>
    <row r="2" spans="1:28">
      <c r="X2" s="19" t="s">
        <v>229</v>
      </c>
    </row>
    <row r="4" spans="1:28">
      <c r="B4" s="90" t="s">
        <v>228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</row>
    <row r="5" spans="1:28" ht="93" thickBot="1">
      <c r="A5" s="20"/>
      <c r="B5" s="5" t="s">
        <v>0</v>
      </c>
      <c r="C5" s="5" t="s">
        <v>1</v>
      </c>
      <c r="D5" s="2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3" t="s">
        <v>17</v>
      </c>
      <c r="T5" s="3" t="s">
        <v>18</v>
      </c>
      <c r="U5" s="3" t="s">
        <v>19</v>
      </c>
      <c r="V5" s="4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5" t="s">
        <v>26</v>
      </c>
    </row>
    <row r="6" spans="1:28" ht="13.8">
      <c r="A6" s="20"/>
      <c r="B6" s="14">
        <v>1</v>
      </c>
      <c r="C6" s="15">
        <v>2</v>
      </c>
      <c r="D6" s="15">
        <v>3</v>
      </c>
      <c r="E6" s="15">
        <v>4</v>
      </c>
      <c r="F6" s="15"/>
      <c r="G6" s="15">
        <v>5</v>
      </c>
      <c r="H6" s="15"/>
      <c r="I6" s="15">
        <v>6</v>
      </c>
      <c r="J6" s="15"/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</row>
    <row r="7" spans="1:28" ht="13.8">
      <c r="A7" s="20"/>
      <c r="B7" s="6" t="s">
        <v>33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</row>
    <row r="8" spans="1:28" ht="13.8">
      <c r="A8" s="20"/>
      <c r="B8" s="6" t="s">
        <v>139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8" ht="66">
      <c r="A9" s="20" t="s">
        <v>127</v>
      </c>
      <c r="B9" s="75" t="s">
        <v>56</v>
      </c>
      <c r="C9" s="25" t="s">
        <v>35</v>
      </c>
      <c r="D9" s="25" t="s">
        <v>57</v>
      </c>
      <c r="E9" s="55" t="s">
        <v>58</v>
      </c>
      <c r="F9" s="55" t="s">
        <v>59</v>
      </c>
      <c r="G9" s="55" t="s">
        <v>60</v>
      </c>
      <c r="H9" s="55" t="s">
        <v>61</v>
      </c>
      <c r="I9" s="55" t="s">
        <v>62</v>
      </c>
      <c r="J9" s="55" t="s">
        <v>63</v>
      </c>
      <c r="K9" s="51" t="s">
        <v>64</v>
      </c>
      <c r="L9" s="9">
        <v>82</v>
      </c>
      <c r="M9" s="16">
        <v>710000000</v>
      </c>
      <c r="N9" s="12" t="s">
        <v>37</v>
      </c>
      <c r="O9" s="12" t="s">
        <v>52</v>
      </c>
      <c r="P9" s="7" t="s">
        <v>36</v>
      </c>
      <c r="Q9" s="9" t="s">
        <v>65</v>
      </c>
      <c r="R9" s="25" t="s">
        <v>66</v>
      </c>
      <c r="S9" s="27" t="s">
        <v>67</v>
      </c>
      <c r="T9" s="75">
        <v>796</v>
      </c>
      <c r="U9" s="75" t="s">
        <v>68</v>
      </c>
      <c r="V9" s="56">
        <v>35000</v>
      </c>
      <c r="W9" s="36">
        <v>15</v>
      </c>
      <c r="X9" s="36">
        <f>W9*V9</f>
        <v>525000</v>
      </c>
      <c r="Y9" s="36">
        <f>X9*1.12</f>
        <v>588000</v>
      </c>
      <c r="Z9" s="75" t="s">
        <v>69</v>
      </c>
      <c r="AA9" s="52">
        <v>2017</v>
      </c>
      <c r="AB9" s="28"/>
    </row>
    <row r="10" spans="1:28" ht="66">
      <c r="A10" s="20" t="s">
        <v>127</v>
      </c>
      <c r="B10" s="75" t="s">
        <v>70</v>
      </c>
      <c r="C10" s="25" t="s">
        <v>35</v>
      </c>
      <c r="D10" s="25" t="s">
        <v>71</v>
      </c>
      <c r="E10" s="55" t="s">
        <v>72</v>
      </c>
      <c r="F10" s="55" t="s">
        <v>72</v>
      </c>
      <c r="G10" s="55" t="s">
        <v>73</v>
      </c>
      <c r="H10" s="55" t="s">
        <v>74</v>
      </c>
      <c r="I10" s="55" t="s">
        <v>75</v>
      </c>
      <c r="J10" s="55" t="s">
        <v>76</v>
      </c>
      <c r="K10" s="51" t="s">
        <v>64</v>
      </c>
      <c r="L10" s="9">
        <v>25</v>
      </c>
      <c r="M10" s="16">
        <v>710000000</v>
      </c>
      <c r="N10" s="12" t="s">
        <v>37</v>
      </c>
      <c r="O10" s="12" t="s">
        <v>52</v>
      </c>
      <c r="P10" s="7" t="s">
        <v>36</v>
      </c>
      <c r="Q10" s="9" t="s">
        <v>65</v>
      </c>
      <c r="R10" s="25" t="s">
        <v>66</v>
      </c>
      <c r="S10" s="27" t="s">
        <v>67</v>
      </c>
      <c r="T10" s="75">
        <v>796</v>
      </c>
      <c r="U10" s="75" t="s">
        <v>68</v>
      </c>
      <c r="V10" s="56">
        <v>30000</v>
      </c>
      <c r="W10" s="36">
        <v>12</v>
      </c>
      <c r="X10" s="36">
        <f t="shared" ref="X10:X17" si="0">W10*V10</f>
        <v>360000</v>
      </c>
      <c r="Y10" s="36">
        <f t="shared" ref="Y10:Y20" si="1">X10*1.12</f>
        <v>403200.00000000006</v>
      </c>
      <c r="Z10" s="75" t="s">
        <v>69</v>
      </c>
      <c r="AA10" s="52">
        <v>2017</v>
      </c>
      <c r="AB10" s="28"/>
    </row>
    <row r="11" spans="1:28" ht="66">
      <c r="A11" s="20" t="s">
        <v>127</v>
      </c>
      <c r="B11" s="75" t="s">
        <v>77</v>
      </c>
      <c r="C11" s="25" t="s">
        <v>35</v>
      </c>
      <c r="D11" s="25" t="s">
        <v>78</v>
      </c>
      <c r="E11" s="55" t="s">
        <v>79</v>
      </c>
      <c r="F11" s="55" t="s">
        <v>79</v>
      </c>
      <c r="G11" s="55" t="s">
        <v>80</v>
      </c>
      <c r="H11" s="55" t="s">
        <v>81</v>
      </c>
      <c r="I11" s="55" t="s">
        <v>82</v>
      </c>
      <c r="J11" s="55" t="s">
        <v>83</v>
      </c>
      <c r="K11" s="51" t="s">
        <v>64</v>
      </c>
      <c r="L11" s="9">
        <v>65</v>
      </c>
      <c r="M11" s="16">
        <v>710000000</v>
      </c>
      <c r="N11" s="12" t="s">
        <v>37</v>
      </c>
      <c r="O11" s="12" t="s">
        <v>52</v>
      </c>
      <c r="P11" s="7" t="s">
        <v>36</v>
      </c>
      <c r="Q11" s="9" t="s">
        <v>65</v>
      </c>
      <c r="R11" s="25" t="s">
        <v>66</v>
      </c>
      <c r="S11" s="27" t="s">
        <v>67</v>
      </c>
      <c r="T11" s="75">
        <v>796</v>
      </c>
      <c r="U11" s="75" t="s">
        <v>68</v>
      </c>
      <c r="V11" s="56">
        <v>20000</v>
      </c>
      <c r="W11" s="36">
        <v>17</v>
      </c>
      <c r="X11" s="36">
        <f t="shared" si="0"/>
        <v>340000</v>
      </c>
      <c r="Y11" s="36">
        <f t="shared" si="1"/>
        <v>380800.00000000006</v>
      </c>
      <c r="Z11" s="75" t="s">
        <v>69</v>
      </c>
      <c r="AA11" s="52">
        <v>2017</v>
      </c>
      <c r="AB11" s="28"/>
    </row>
    <row r="12" spans="1:28" ht="66">
      <c r="A12" s="20" t="s">
        <v>127</v>
      </c>
      <c r="B12" s="75" t="s">
        <v>84</v>
      </c>
      <c r="C12" s="25" t="s">
        <v>35</v>
      </c>
      <c r="D12" s="25" t="s">
        <v>85</v>
      </c>
      <c r="E12" s="55" t="s">
        <v>86</v>
      </c>
      <c r="F12" s="55" t="s">
        <v>86</v>
      </c>
      <c r="G12" s="55" t="s">
        <v>87</v>
      </c>
      <c r="H12" s="55" t="s">
        <v>88</v>
      </c>
      <c r="I12" s="55" t="s">
        <v>89</v>
      </c>
      <c r="J12" s="55" t="s">
        <v>90</v>
      </c>
      <c r="K12" s="51" t="s">
        <v>64</v>
      </c>
      <c r="L12" s="9">
        <v>58</v>
      </c>
      <c r="M12" s="16">
        <v>710000000</v>
      </c>
      <c r="N12" s="12" t="s">
        <v>37</v>
      </c>
      <c r="O12" s="12" t="s">
        <v>52</v>
      </c>
      <c r="P12" s="7" t="s">
        <v>36</v>
      </c>
      <c r="Q12" s="9" t="s">
        <v>65</v>
      </c>
      <c r="R12" s="25" t="s">
        <v>66</v>
      </c>
      <c r="S12" s="27" t="s">
        <v>67</v>
      </c>
      <c r="T12" s="75">
        <v>796</v>
      </c>
      <c r="U12" s="75" t="s">
        <v>68</v>
      </c>
      <c r="V12" s="56">
        <v>30</v>
      </c>
      <c r="W12" s="36">
        <v>1950</v>
      </c>
      <c r="X12" s="36">
        <f t="shared" si="0"/>
        <v>58500</v>
      </c>
      <c r="Y12" s="36">
        <f t="shared" si="1"/>
        <v>65520.000000000007</v>
      </c>
      <c r="Z12" s="75" t="s">
        <v>69</v>
      </c>
      <c r="AA12" s="52">
        <v>2017</v>
      </c>
      <c r="AB12" s="28"/>
    </row>
    <row r="13" spans="1:28" ht="92.4">
      <c r="A13" s="20" t="s">
        <v>127</v>
      </c>
      <c r="B13" s="75" t="s">
        <v>91</v>
      </c>
      <c r="C13" s="25" t="s">
        <v>35</v>
      </c>
      <c r="D13" s="25" t="s">
        <v>92</v>
      </c>
      <c r="E13" s="55" t="s">
        <v>93</v>
      </c>
      <c r="F13" s="55" t="s">
        <v>93</v>
      </c>
      <c r="G13" s="55" t="s">
        <v>94</v>
      </c>
      <c r="H13" s="55" t="s">
        <v>95</v>
      </c>
      <c r="I13" s="55" t="s">
        <v>96</v>
      </c>
      <c r="J13" s="55" t="s">
        <v>97</v>
      </c>
      <c r="K13" s="51" t="s">
        <v>64</v>
      </c>
      <c r="L13" s="9">
        <v>46</v>
      </c>
      <c r="M13" s="16">
        <v>710000000</v>
      </c>
      <c r="N13" s="12" t="s">
        <v>37</v>
      </c>
      <c r="O13" s="12" t="s">
        <v>52</v>
      </c>
      <c r="P13" s="7" t="s">
        <v>36</v>
      </c>
      <c r="Q13" s="9" t="s">
        <v>65</v>
      </c>
      <c r="R13" s="25" t="s">
        <v>66</v>
      </c>
      <c r="S13" s="27" t="s">
        <v>67</v>
      </c>
      <c r="T13" s="75">
        <v>796</v>
      </c>
      <c r="U13" s="75" t="s">
        <v>68</v>
      </c>
      <c r="V13" s="56">
        <v>170</v>
      </c>
      <c r="W13" s="36">
        <v>11450</v>
      </c>
      <c r="X13" s="36">
        <f t="shared" si="0"/>
        <v>1946500</v>
      </c>
      <c r="Y13" s="36">
        <f t="shared" si="1"/>
        <v>2180080</v>
      </c>
      <c r="Z13" s="75" t="s">
        <v>69</v>
      </c>
      <c r="AA13" s="52">
        <v>2017</v>
      </c>
      <c r="AB13" s="28"/>
    </row>
    <row r="14" spans="1:28" ht="66">
      <c r="A14" s="20" t="s">
        <v>127</v>
      </c>
      <c r="B14" s="75" t="s">
        <v>98</v>
      </c>
      <c r="C14" s="25" t="s">
        <v>35</v>
      </c>
      <c r="D14" s="25" t="s">
        <v>99</v>
      </c>
      <c r="E14" s="55" t="s">
        <v>100</v>
      </c>
      <c r="F14" s="55" t="s">
        <v>100</v>
      </c>
      <c r="G14" s="55" t="s">
        <v>101</v>
      </c>
      <c r="H14" s="55" t="s">
        <v>102</v>
      </c>
      <c r="I14" s="55" t="s">
        <v>103</v>
      </c>
      <c r="J14" s="55" t="s">
        <v>104</v>
      </c>
      <c r="K14" s="51" t="s">
        <v>64</v>
      </c>
      <c r="L14" s="9">
        <v>91</v>
      </c>
      <c r="M14" s="16">
        <v>710000000</v>
      </c>
      <c r="N14" s="12" t="s">
        <v>37</v>
      </c>
      <c r="O14" s="12" t="s">
        <v>52</v>
      </c>
      <c r="P14" s="7" t="s">
        <v>36</v>
      </c>
      <c r="Q14" s="9" t="s">
        <v>65</v>
      </c>
      <c r="R14" s="25" t="s">
        <v>66</v>
      </c>
      <c r="S14" s="27" t="s">
        <v>67</v>
      </c>
      <c r="T14" s="75">
        <v>796</v>
      </c>
      <c r="U14" s="75" t="s">
        <v>68</v>
      </c>
      <c r="V14" s="56">
        <v>500</v>
      </c>
      <c r="W14" s="36">
        <v>1350</v>
      </c>
      <c r="X14" s="36">
        <f t="shared" si="0"/>
        <v>675000</v>
      </c>
      <c r="Y14" s="36">
        <f t="shared" si="1"/>
        <v>756000.00000000012</v>
      </c>
      <c r="Z14" s="75" t="s">
        <v>69</v>
      </c>
      <c r="AA14" s="52">
        <v>2017</v>
      </c>
      <c r="AB14" s="28"/>
    </row>
    <row r="15" spans="1:28" ht="66">
      <c r="A15" s="20" t="s">
        <v>127</v>
      </c>
      <c r="B15" s="75" t="s">
        <v>105</v>
      </c>
      <c r="C15" s="25" t="s">
        <v>35</v>
      </c>
      <c r="D15" s="25" t="s">
        <v>106</v>
      </c>
      <c r="E15" s="55" t="s">
        <v>107</v>
      </c>
      <c r="F15" s="55" t="s">
        <v>108</v>
      </c>
      <c r="G15" s="55" t="s">
        <v>109</v>
      </c>
      <c r="H15" s="55" t="s">
        <v>110</v>
      </c>
      <c r="I15" s="55" t="s">
        <v>111</v>
      </c>
      <c r="J15" s="55" t="s">
        <v>112</v>
      </c>
      <c r="K15" s="51" t="s">
        <v>64</v>
      </c>
      <c r="L15" s="9">
        <v>84</v>
      </c>
      <c r="M15" s="16">
        <v>710000000</v>
      </c>
      <c r="N15" s="12" t="s">
        <v>37</v>
      </c>
      <c r="O15" s="12" t="s">
        <v>52</v>
      </c>
      <c r="P15" s="7" t="s">
        <v>36</v>
      </c>
      <c r="Q15" s="9" t="s">
        <v>65</v>
      </c>
      <c r="R15" s="25" t="s">
        <v>66</v>
      </c>
      <c r="S15" s="27" t="s">
        <v>67</v>
      </c>
      <c r="T15" s="75">
        <v>796</v>
      </c>
      <c r="U15" s="75" t="s">
        <v>68</v>
      </c>
      <c r="V15" s="56">
        <v>200</v>
      </c>
      <c r="W15" s="36">
        <v>6536.82</v>
      </c>
      <c r="X15" s="36">
        <f t="shared" si="0"/>
        <v>1307364</v>
      </c>
      <c r="Y15" s="36">
        <f t="shared" si="1"/>
        <v>1464247.6800000002</v>
      </c>
      <c r="Z15" s="75" t="s">
        <v>69</v>
      </c>
      <c r="AA15" s="52">
        <v>2017</v>
      </c>
      <c r="AB15" s="28"/>
    </row>
    <row r="16" spans="1:28" ht="66">
      <c r="A16" s="20" t="s">
        <v>127</v>
      </c>
      <c r="B16" s="75" t="s">
        <v>113</v>
      </c>
      <c r="C16" s="25" t="s">
        <v>35</v>
      </c>
      <c r="D16" s="25" t="s">
        <v>114</v>
      </c>
      <c r="E16" s="55" t="s">
        <v>115</v>
      </c>
      <c r="F16" s="55" t="s">
        <v>116</v>
      </c>
      <c r="G16" s="55" t="s">
        <v>117</v>
      </c>
      <c r="H16" s="55" t="s">
        <v>118</v>
      </c>
      <c r="I16" s="55" t="s">
        <v>119</v>
      </c>
      <c r="J16" s="55" t="s">
        <v>120</v>
      </c>
      <c r="K16" s="51" t="s">
        <v>64</v>
      </c>
      <c r="L16" s="9">
        <v>62</v>
      </c>
      <c r="M16" s="16">
        <v>710000000</v>
      </c>
      <c r="N16" s="12" t="s">
        <v>37</v>
      </c>
      <c r="O16" s="12" t="s">
        <v>52</v>
      </c>
      <c r="P16" s="7" t="s">
        <v>36</v>
      </c>
      <c r="Q16" s="9" t="s">
        <v>65</v>
      </c>
      <c r="R16" s="25" t="s">
        <v>66</v>
      </c>
      <c r="S16" s="27" t="s">
        <v>67</v>
      </c>
      <c r="T16" s="75">
        <v>796</v>
      </c>
      <c r="U16" s="75" t="s">
        <v>68</v>
      </c>
      <c r="V16" s="56">
        <v>350</v>
      </c>
      <c r="W16" s="36">
        <v>1986</v>
      </c>
      <c r="X16" s="36">
        <f t="shared" si="0"/>
        <v>695100</v>
      </c>
      <c r="Y16" s="36">
        <f t="shared" si="1"/>
        <v>778512.00000000012</v>
      </c>
      <c r="Z16" s="75" t="s">
        <v>69</v>
      </c>
      <c r="AA16" s="52">
        <v>2017</v>
      </c>
      <c r="AB16" s="28"/>
    </row>
    <row r="17" spans="1:28" ht="79.2">
      <c r="A17" s="20" t="s">
        <v>127</v>
      </c>
      <c r="B17" s="75" t="s">
        <v>121</v>
      </c>
      <c r="C17" s="25" t="s">
        <v>35</v>
      </c>
      <c r="D17" s="25" t="s">
        <v>122</v>
      </c>
      <c r="E17" s="55" t="s">
        <v>115</v>
      </c>
      <c r="F17" s="55" t="s">
        <v>116</v>
      </c>
      <c r="G17" s="55" t="s">
        <v>123</v>
      </c>
      <c r="H17" s="55" t="s">
        <v>124</v>
      </c>
      <c r="I17" s="55" t="s">
        <v>125</v>
      </c>
      <c r="J17" s="55" t="s">
        <v>126</v>
      </c>
      <c r="K17" s="51" t="s">
        <v>64</v>
      </c>
      <c r="L17" s="9">
        <v>62</v>
      </c>
      <c r="M17" s="16">
        <v>710000000</v>
      </c>
      <c r="N17" s="12" t="s">
        <v>37</v>
      </c>
      <c r="O17" s="12" t="s">
        <v>52</v>
      </c>
      <c r="P17" s="7" t="s">
        <v>36</v>
      </c>
      <c r="Q17" s="9" t="s">
        <v>65</v>
      </c>
      <c r="R17" s="25" t="s">
        <v>66</v>
      </c>
      <c r="S17" s="27" t="s">
        <v>67</v>
      </c>
      <c r="T17" s="75">
        <v>796</v>
      </c>
      <c r="U17" s="75" t="s">
        <v>68</v>
      </c>
      <c r="V17" s="56">
        <v>350</v>
      </c>
      <c r="W17" s="36">
        <v>2225</v>
      </c>
      <c r="X17" s="36">
        <f t="shared" si="0"/>
        <v>778750</v>
      </c>
      <c r="Y17" s="36">
        <f t="shared" si="1"/>
        <v>872200.00000000012</v>
      </c>
      <c r="Z17" s="75" t="s">
        <v>69</v>
      </c>
      <c r="AA17" s="52">
        <v>2017</v>
      </c>
      <c r="AB17" s="28"/>
    </row>
    <row r="18" spans="1:28" ht="52.8">
      <c r="A18" s="76" t="s">
        <v>154</v>
      </c>
      <c r="B18" s="75" t="s">
        <v>155</v>
      </c>
      <c r="C18" s="25" t="s">
        <v>35</v>
      </c>
      <c r="D18" s="25" t="s">
        <v>156</v>
      </c>
      <c r="E18" s="16" t="s">
        <v>157</v>
      </c>
      <c r="F18" s="16" t="s">
        <v>158</v>
      </c>
      <c r="G18" s="16" t="s">
        <v>159</v>
      </c>
      <c r="H18" s="16" t="s">
        <v>160</v>
      </c>
      <c r="I18" s="16" t="s">
        <v>161</v>
      </c>
      <c r="J18" s="16" t="s">
        <v>162</v>
      </c>
      <c r="K18" s="25" t="s">
        <v>64</v>
      </c>
      <c r="L18" s="16">
        <v>0</v>
      </c>
      <c r="M18" s="16">
        <v>710000000</v>
      </c>
      <c r="N18" s="12" t="s">
        <v>37</v>
      </c>
      <c r="O18" s="12" t="s">
        <v>163</v>
      </c>
      <c r="P18" s="12" t="s">
        <v>37</v>
      </c>
      <c r="Q18" s="25" t="s">
        <v>65</v>
      </c>
      <c r="R18" s="7" t="s">
        <v>38</v>
      </c>
      <c r="S18" s="27" t="s">
        <v>164</v>
      </c>
      <c r="T18" s="67">
        <v>839</v>
      </c>
      <c r="U18" s="25" t="s">
        <v>165</v>
      </c>
      <c r="V18" s="25">
        <v>1</v>
      </c>
      <c r="W18" s="77">
        <v>412706194.39999998</v>
      </c>
      <c r="X18" s="77">
        <v>412706194.39999998</v>
      </c>
      <c r="Y18" s="77">
        <f t="shared" si="1"/>
        <v>462230937.72800004</v>
      </c>
      <c r="Z18" s="7"/>
      <c r="AA18" s="7">
        <v>2017</v>
      </c>
      <c r="AB18" s="7"/>
    </row>
    <row r="19" spans="1:28" ht="105.6">
      <c r="A19" s="76" t="s">
        <v>186</v>
      </c>
      <c r="B19" s="75" t="s">
        <v>187</v>
      </c>
      <c r="C19" s="25" t="s">
        <v>35</v>
      </c>
      <c r="D19" s="25" t="s">
        <v>188</v>
      </c>
      <c r="E19" s="63" t="s">
        <v>189</v>
      </c>
      <c r="F19" s="63" t="s">
        <v>190</v>
      </c>
      <c r="G19" s="63" t="s">
        <v>191</v>
      </c>
      <c r="H19" s="63" t="s">
        <v>192</v>
      </c>
      <c r="I19" s="63" t="s">
        <v>193</v>
      </c>
      <c r="J19" s="63" t="s">
        <v>194</v>
      </c>
      <c r="K19" s="25" t="s">
        <v>42</v>
      </c>
      <c r="L19" s="28">
        <v>0</v>
      </c>
      <c r="M19" s="16">
        <v>710000000</v>
      </c>
      <c r="N19" s="12" t="s">
        <v>37</v>
      </c>
      <c r="O19" s="12" t="s">
        <v>195</v>
      </c>
      <c r="P19" s="12" t="s">
        <v>196</v>
      </c>
      <c r="Q19" s="63" t="s">
        <v>65</v>
      </c>
      <c r="R19" s="28" t="s">
        <v>197</v>
      </c>
      <c r="S19" s="68" t="s">
        <v>164</v>
      </c>
      <c r="T19" s="28">
        <v>168</v>
      </c>
      <c r="U19" s="69" t="s">
        <v>198</v>
      </c>
      <c r="V19" s="78">
        <v>518.29999999999995</v>
      </c>
      <c r="W19" s="78">
        <v>811218.86</v>
      </c>
      <c r="X19" s="78">
        <f>V19*W19</f>
        <v>420454735.13799995</v>
      </c>
      <c r="Y19" s="77">
        <f t="shared" si="1"/>
        <v>470909303.35456002</v>
      </c>
      <c r="Z19" s="78"/>
      <c r="AA19" s="28">
        <v>2017</v>
      </c>
      <c r="AB19" s="28"/>
    </row>
    <row r="20" spans="1:28" ht="105.6">
      <c r="A20" s="76" t="s">
        <v>186</v>
      </c>
      <c r="B20" s="75" t="s">
        <v>199</v>
      </c>
      <c r="C20" s="25" t="s">
        <v>35</v>
      </c>
      <c r="D20" s="25" t="s">
        <v>188</v>
      </c>
      <c r="E20" s="63" t="s">
        <v>189</v>
      </c>
      <c r="F20" s="63" t="s">
        <v>190</v>
      </c>
      <c r="G20" s="63" t="s">
        <v>191</v>
      </c>
      <c r="H20" s="63" t="s">
        <v>192</v>
      </c>
      <c r="I20" s="63" t="s">
        <v>193</v>
      </c>
      <c r="J20" s="63" t="s">
        <v>194</v>
      </c>
      <c r="K20" s="28" t="s">
        <v>42</v>
      </c>
      <c r="L20" s="28">
        <v>0</v>
      </c>
      <c r="M20" s="16">
        <v>710000000</v>
      </c>
      <c r="N20" s="12" t="s">
        <v>37</v>
      </c>
      <c r="O20" s="12" t="s">
        <v>195</v>
      </c>
      <c r="P20" s="71" t="s">
        <v>200</v>
      </c>
      <c r="Q20" s="63" t="s">
        <v>65</v>
      </c>
      <c r="R20" s="28" t="s">
        <v>197</v>
      </c>
      <c r="S20" s="68" t="s">
        <v>164</v>
      </c>
      <c r="T20" s="28">
        <v>168</v>
      </c>
      <c r="U20" s="69" t="s">
        <v>198</v>
      </c>
      <c r="V20" s="78">
        <v>1804.24</v>
      </c>
      <c r="W20" s="78">
        <v>811218.86</v>
      </c>
      <c r="X20" s="78">
        <f>V20*W20</f>
        <v>1463633515.9663999</v>
      </c>
      <c r="Y20" s="77">
        <f t="shared" si="1"/>
        <v>1639269537.8823681</v>
      </c>
      <c r="Z20" s="78"/>
      <c r="AA20" s="28">
        <v>2017</v>
      </c>
      <c r="AB20" s="28"/>
    </row>
    <row r="21" spans="1:28" ht="13.8">
      <c r="A21" s="20"/>
      <c r="B21" s="6" t="s">
        <v>43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9">
        <f>SUBTOTAL(9,X9:X20)</f>
        <v>2303480659.5043998</v>
      </c>
      <c r="Y21" s="79">
        <f>SUBTOTAL(9,Y9:Y20)</f>
        <v>2579898338.644928</v>
      </c>
      <c r="Z21" s="74"/>
      <c r="AA21" s="74"/>
      <c r="AB21" s="74"/>
    </row>
    <row r="22" spans="1:28" ht="13.8">
      <c r="A22" s="20"/>
      <c r="B22" s="6" t="s">
        <v>40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9"/>
      <c r="Y22" s="79"/>
      <c r="Z22" s="74"/>
      <c r="AA22" s="74"/>
      <c r="AB22" s="74"/>
    </row>
    <row r="23" spans="1:28" ht="52.8">
      <c r="A23" s="20" t="s">
        <v>166</v>
      </c>
      <c r="B23" s="75" t="s">
        <v>46</v>
      </c>
      <c r="C23" s="25" t="s">
        <v>35</v>
      </c>
      <c r="D23" s="25" t="s">
        <v>47</v>
      </c>
      <c r="E23" s="16" t="s">
        <v>48</v>
      </c>
      <c r="F23" s="16" t="s">
        <v>49</v>
      </c>
      <c r="G23" s="16" t="s">
        <v>48</v>
      </c>
      <c r="H23" s="16" t="s">
        <v>49</v>
      </c>
      <c r="I23" s="16" t="s">
        <v>50</v>
      </c>
      <c r="J23" s="16" t="s">
        <v>51</v>
      </c>
      <c r="K23" s="7" t="s">
        <v>42</v>
      </c>
      <c r="L23" s="16">
        <v>100</v>
      </c>
      <c r="M23" s="16">
        <v>710000000</v>
      </c>
      <c r="N23" s="12" t="s">
        <v>37</v>
      </c>
      <c r="O23" s="12" t="s">
        <v>52</v>
      </c>
      <c r="P23" s="1" t="s">
        <v>36</v>
      </c>
      <c r="Q23" s="7"/>
      <c r="R23" s="25" t="s">
        <v>38</v>
      </c>
      <c r="S23" s="27" t="s">
        <v>44</v>
      </c>
      <c r="T23" s="40"/>
      <c r="U23" s="7"/>
      <c r="V23" s="7"/>
      <c r="W23" s="80"/>
      <c r="X23" s="80">
        <v>41300000</v>
      </c>
      <c r="Y23" s="80">
        <f>X23*1.12</f>
        <v>46256000.000000007</v>
      </c>
      <c r="Z23" s="7"/>
      <c r="AA23" s="7">
        <v>2017</v>
      </c>
      <c r="AB23" s="28"/>
    </row>
    <row r="24" spans="1:28" ht="13.8">
      <c r="A24" s="20"/>
      <c r="B24" s="6" t="s">
        <v>41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9">
        <f>X23</f>
        <v>41300000</v>
      </c>
      <c r="Y24" s="79">
        <f>Y23</f>
        <v>46256000.000000007</v>
      </c>
      <c r="Z24" s="74"/>
      <c r="AA24" s="74"/>
      <c r="AB24" s="74"/>
    </row>
    <row r="25" spans="1:28" ht="13.8">
      <c r="A25" s="20"/>
      <c r="B25" s="6" t="s">
        <v>31</v>
      </c>
      <c r="C25" s="74"/>
      <c r="D25" s="74"/>
      <c r="E25" s="74"/>
      <c r="F25" s="74"/>
      <c r="G25" s="81"/>
      <c r="H25" s="81"/>
      <c r="I25" s="81"/>
      <c r="J25" s="81"/>
      <c r="K25" s="74"/>
      <c r="L25" s="74"/>
      <c r="M25" s="74"/>
      <c r="N25" s="74"/>
      <c r="O25" s="74"/>
      <c r="P25" s="74"/>
      <c r="Q25" s="74"/>
      <c r="R25" s="74"/>
      <c r="S25" s="74"/>
      <c r="T25" s="82"/>
      <c r="U25" s="74"/>
      <c r="V25" s="74"/>
      <c r="W25" s="74"/>
      <c r="X25" s="79"/>
      <c r="Y25" s="79"/>
      <c r="Z25" s="81"/>
      <c r="AA25" s="74"/>
      <c r="AB25" s="74"/>
    </row>
    <row r="26" spans="1:28" ht="79.2">
      <c r="A26" s="76" t="s">
        <v>140</v>
      </c>
      <c r="B26" s="9" t="s">
        <v>141</v>
      </c>
      <c r="C26" s="25" t="s">
        <v>35</v>
      </c>
      <c r="D26" s="25" t="s">
        <v>142</v>
      </c>
      <c r="E26" s="16" t="s">
        <v>143</v>
      </c>
      <c r="F26" s="16" t="s">
        <v>144</v>
      </c>
      <c r="G26" s="16" t="s">
        <v>143</v>
      </c>
      <c r="H26" s="16" t="s">
        <v>144</v>
      </c>
      <c r="I26" s="12" t="s">
        <v>145</v>
      </c>
      <c r="J26" s="59" t="s">
        <v>146</v>
      </c>
      <c r="K26" s="7" t="s">
        <v>42</v>
      </c>
      <c r="L26" s="16">
        <v>70</v>
      </c>
      <c r="M26" s="16">
        <v>710000000</v>
      </c>
      <c r="N26" s="12" t="s">
        <v>37</v>
      </c>
      <c r="O26" s="12" t="s">
        <v>147</v>
      </c>
      <c r="P26" s="1" t="s">
        <v>36</v>
      </c>
      <c r="Q26" s="7"/>
      <c r="R26" s="7" t="s">
        <v>38</v>
      </c>
      <c r="S26" s="27" t="s">
        <v>148</v>
      </c>
      <c r="T26" s="40"/>
      <c r="U26" s="7"/>
      <c r="V26" s="7"/>
      <c r="W26" s="80"/>
      <c r="X26" s="80">
        <v>21000000</v>
      </c>
      <c r="Y26" s="80">
        <f>X26*1.12</f>
        <v>23520000.000000004</v>
      </c>
      <c r="Z26" s="7"/>
      <c r="AA26" s="7">
        <v>2017</v>
      </c>
      <c r="AB26" s="7"/>
    </row>
    <row r="27" spans="1:28" ht="66">
      <c r="A27" s="76" t="s">
        <v>140</v>
      </c>
      <c r="B27" s="75" t="s">
        <v>149</v>
      </c>
      <c r="C27" s="63" t="s">
        <v>35</v>
      </c>
      <c r="D27" s="63" t="s">
        <v>142</v>
      </c>
      <c r="E27" s="63" t="s">
        <v>143</v>
      </c>
      <c r="F27" s="63" t="s">
        <v>144</v>
      </c>
      <c r="G27" s="63" t="s">
        <v>143</v>
      </c>
      <c r="H27" s="63" t="s">
        <v>144</v>
      </c>
      <c r="I27" s="63" t="s">
        <v>150</v>
      </c>
      <c r="J27" s="63" t="s">
        <v>151</v>
      </c>
      <c r="K27" s="63" t="s">
        <v>42</v>
      </c>
      <c r="L27" s="9">
        <v>100</v>
      </c>
      <c r="M27" s="16">
        <v>710000000</v>
      </c>
      <c r="N27" s="12" t="s">
        <v>37</v>
      </c>
      <c r="O27" s="52" t="s">
        <v>52</v>
      </c>
      <c r="P27" s="7" t="s">
        <v>36</v>
      </c>
      <c r="Q27" s="38"/>
      <c r="R27" s="25" t="s">
        <v>38</v>
      </c>
      <c r="S27" s="27" t="s">
        <v>148</v>
      </c>
      <c r="T27" s="38"/>
      <c r="U27" s="38"/>
      <c r="V27" s="64"/>
      <c r="W27" s="65"/>
      <c r="X27" s="80">
        <v>28000000</v>
      </c>
      <c r="Y27" s="80">
        <f t="shared" ref="Y27:Y29" si="2">X27*1.12</f>
        <v>31360000.000000004</v>
      </c>
      <c r="Z27" s="38"/>
      <c r="AA27" s="66">
        <v>2017</v>
      </c>
      <c r="AB27" s="38"/>
    </row>
    <row r="28" spans="1:28" ht="66">
      <c r="A28" s="76" t="s">
        <v>154</v>
      </c>
      <c r="B28" s="9" t="s">
        <v>168</v>
      </c>
      <c r="C28" s="25" t="s">
        <v>35</v>
      </c>
      <c r="D28" s="25" t="s">
        <v>169</v>
      </c>
      <c r="E28" s="16" t="s">
        <v>170</v>
      </c>
      <c r="F28" s="16" t="s">
        <v>171</v>
      </c>
      <c r="G28" s="16" t="s">
        <v>170</v>
      </c>
      <c r="H28" s="16" t="s">
        <v>172</v>
      </c>
      <c r="I28" s="16" t="s">
        <v>173</v>
      </c>
      <c r="J28" s="16" t="s">
        <v>174</v>
      </c>
      <c r="K28" s="25" t="s">
        <v>42</v>
      </c>
      <c r="L28" s="16">
        <v>0</v>
      </c>
      <c r="M28" s="16">
        <v>710000000</v>
      </c>
      <c r="N28" s="12" t="s">
        <v>37</v>
      </c>
      <c r="O28" s="12" t="s">
        <v>175</v>
      </c>
      <c r="P28" s="16" t="s">
        <v>36</v>
      </c>
      <c r="Q28" s="25"/>
      <c r="R28" s="25" t="s">
        <v>38</v>
      </c>
      <c r="S28" s="27" t="s">
        <v>148</v>
      </c>
      <c r="T28" s="67"/>
      <c r="U28" s="25"/>
      <c r="V28" s="25"/>
      <c r="W28" s="77"/>
      <c r="X28" s="77">
        <v>10616232.27</v>
      </c>
      <c r="Y28" s="77">
        <f t="shared" si="2"/>
        <v>11890180.1424</v>
      </c>
      <c r="Z28" s="25"/>
      <c r="AA28" s="25">
        <v>2017</v>
      </c>
      <c r="AB28" s="25"/>
    </row>
    <row r="29" spans="1:28" ht="52.8">
      <c r="A29" s="76" t="s">
        <v>154</v>
      </c>
      <c r="B29" s="9" t="s">
        <v>176</v>
      </c>
      <c r="C29" s="25" t="s">
        <v>35</v>
      </c>
      <c r="D29" s="25" t="s">
        <v>177</v>
      </c>
      <c r="E29" s="16" t="s">
        <v>178</v>
      </c>
      <c r="F29" s="16" t="s">
        <v>171</v>
      </c>
      <c r="G29" s="16" t="s">
        <v>179</v>
      </c>
      <c r="H29" s="16" t="s">
        <v>172</v>
      </c>
      <c r="I29" s="16" t="s">
        <v>180</v>
      </c>
      <c r="J29" s="16" t="s">
        <v>181</v>
      </c>
      <c r="K29" s="25" t="s">
        <v>182</v>
      </c>
      <c r="L29" s="16">
        <v>0</v>
      </c>
      <c r="M29" s="16">
        <v>710000000</v>
      </c>
      <c r="N29" s="12" t="s">
        <v>37</v>
      </c>
      <c r="O29" s="12" t="s">
        <v>52</v>
      </c>
      <c r="P29" s="16" t="s">
        <v>36</v>
      </c>
      <c r="Q29" s="25"/>
      <c r="R29" s="25" t="s">
        <v>38</v>
      </c>
      <c r="S29" s="27" t="s">
        <v>148</v>
      </c>
      <c r="T29" s="67"/>
      <c r="U29" s="25"/>
      <c r="V29" s="25"/>
      <c r="W29" s="77"/>
      <c r="X29" s="77">
        <v>3500000</v>
      </c>
      <c r="Y29" s="77">
        <f t="shared" si="2"/>
        <v>3920000.0000000005</v>
      </c>
      <c r="Z29" s="25"/>
      <c r="AA29" s="25">
        <v>2017</v>
      </c>
      <c r="AB29" s="25"/>
    </row>
    <row r="30" spans="1:28">
      <c r="A30" s="76"/>
      <c r="B30" s="83" t="s">
        <v>32</v>
      </c>
      <c r="C30" s="25"/>
      <c r="D30" s="25"/>
      <c r="E30" s="16"/>
      <c r="F30" s="16"/>
      <c r="G30" s="84"/>
      <c r="H30" s="84"/>
      <c r="I30" s="84"/>
      <c r="J30" s="84"/>
      <c r="K30" s="25"/>
      <c r="L30" s="16"/>
      <c r="M30" s="16"/>
      <c r="N30" s="12"/>
      <c r="O30" s="12"/>
      <c r="P30" s="16"/>
      <c r="Q30" s="25"/>
      <c r="R30" s="25"/>
      <c r="S30" s="27"/>
      <c r="T30" s="67"/>
      <c r="U30" s="25"/>
      <c r="V30" s="25"/>
      <c r="W30" s="77"/>
      <c r="X30" s="85">
        <f>SUM(X26:X29)</f>
        <v>63116232.269999996</v>
      </c>
      <c r="Y30" s="85">
        <f>SUM(Y26:Y29)</f>
        <v>70690180.142400011</v>
      </c>
      <c r="Z30" s="86"/>
      <c r="AA30" s="25"/>
      <c r="AB30" s="25"/>
    </row>
    <row r="31" spans="1:28">
      <c r="A31" s="87"/>
      <c r="B31" s="83" t="s">
        <v>45</v>
      </c>
      <c r="C31" s="25"/>
      <c r="D31" s="25"/>
      <c r="E31" s="16"/>
      <c r="F31" s="16"/>
      <c r="G31" s="84"/>
      <c r="H31" s="84"/>
      <c r="I31" s="84"/>
      <c r="J31" s="84"/>
      <c r="K31" s="7"/>
      <c r="L31" s="16"/>
      <c r="M31" s="16"/>
      <c r="N31" s="12"/>
      <c r="O31" s="12"/>
      <c r="P31" s="1"/>
      <c r="Q31" s="7"/>
      <c r="R31" s="7"/>
      <c r="S31" s="27"/>
      <c r="T31" s="40"/>
      <c r="U31" s="7"/>
      <c r="V31" s="7"/>
      <c r="W31" s="80"/>
      <c r="X31" s="88">
        <f>X21+X24+X30</f>
        <v>2407896891.7743998</v>
      </c>
      <c r="Y31" s="88">
        <f>Y21+Y24+Y30</f>
        <v>2696844518.7873278</v>
      </c>
      <c r="Z31" s="89"/>
      <c r="AA31" s="7"/>
      <c r="AB31" s="7"/>
    </row>
    <row r="32" spans="1:28">
      <c r="A32" s="20"/>
      <c r="B32" s="6" t="s">
        <v>27</v>
      </c>
      <c r="C32" s="7"/>
      <c r="D32" s="11"/>
      <c r="E32" s="11"/>
      <c r="F32" s="11"/>
      <c r="G32" s="13"/>
      <c r="H32" s="13"/>
      <c r="I32" s="13"/>
      <c r="J32" s="13"/>
      <c r="K32" s="9"/>
      <c r="L32" s="8"/>
      <c r="M32" s="1"/>
      <c r="N32" s="12"/>
      <c r="O32" s="8"/>
      <c r="P32" s="7"/>
      <c r="Q32" s="7"/>
      <c r="R32" s="7"/>
      <c r="S32" s="10"/>
      <c r="T32" s="9"/>
      <c r="U32" s="8"/>
      <c r="V32" s="9"/>
      <c r="W32" s="9"/>
      <c r="X32" s="21"/>
      <c r="Y32" s="21"/>
      <c r="Z32" s="22"/>
      <c r="AA32" s="9"/>
      <c r="AB32" s="9"/>
    </row>
    <row r="33" spans="1:33">
      <c r="A33" s="20"/>
      <c r="B33" s="6" t="s">
        <v>139</v>
      </c>
      <c r="C33" s="7"/>
      <c r="D33" s="11"/>
      <c r="E33" s="11"/>
      <c r="F33" s="11"/>
      <c r="G33" s="13"/>
      <c r="H33" s="13"/>
      <c r="I33" s="13"/>
      <c r="J33" s="13"/>
      <c r="K33" s="9"/>
      <c r="L33" s="8"/>
      <c r="M33" s="1"/>
      <c r="N33" s="12"/>
      <c r="O33" s="8"/>
      <c r="P33" s="7"/>
      <c r="Q33" s="7"/>
      <c r="R33" s="7"/>
      <c r="S33" s="10"/>
      <c r="T33" s="9"/>
      <c r="U33" s="8"/>
      <c r="V33" s="9"/>
      <c r="W33" s="9"/>
      <c r="X33" s="21"/>
      <c r="Y33" s="21"/>
      <c r="Z33" s="22"/>
      <c r="AA33" s="9"/>
      <c r="AB33" s="9"/>
    </row>
    <row r="34" spans="1:33" ht="66">
      <c r="A34" s="20" t="s">
        <v>127</v>
      </c>
      <c r="B34" s="35" t="s">
        <v>128</v>
      </c>
      <c r="C34" s="25" t="s">
        <v>35</v>
      </c>
      <c r="D34" s="25" t="s">
        <v>57</v>
      </c>
      <c r="E34" s="55" t="s">
        <v>58</v>
      </c>
      <c r="F34" s="55" t="s">
        <v>59</v>
      </c>
      <c r="G34" s="55" t="s">
        <v>60</v>
      </c>
      <c r="H34" s="55" t="s">
        <v>61</v>
      </c>
      <c r="I34" s="55" t="s">
        <v>62</v>
      </c>
      <c r="J34" s="55" t="s">
        <v>63</v>
      </c>
      <c r="K34" s="51" t="s">
        <v>64</v>
      </c>
      <c r="L34" s="9">
        <v>82</v>
      </c>
      <c r="M34" s="16">
        <v>710000000</v>
      </c>
      <c r="N34" s="12" t="s">
        <v>37</v>
      </c>
      <c r="O34" s="12" t="s">
        <v>54</v>
      </c>
      <c r="P34" s="12" t="s">
        <v>37</v>
      </c>
      <c r="Q34" s="9" t="s">
        <v>65</v>
      </c>
      <c r="R34" s="25" t="s">
        <v>66</v>
      </c>
      <c r="S34" s="27" t="s">
        <v>67</v>
      </c>
      <c r="T34" s="35">
        <v>796</v>
      </c>
      <c r="U34" s="35" t="s">
        <v>68</v>
      </c>
      <c r="V34" s="56">
        <v>35000</v>
      </c>
      <c r="W34" s="57">
        <v>15</v>
      </c>
      <c r="X34" s="36">
        <f>W34*V34</f>
        <v>525000</v>
      </c>
      <c r="Y34" s="36">
        <f>X34*1.12</f>
        <v>588000</v>
      </c>
      <c r="Z34" s="35" t="s">
        <v>69</v>
      </c>
      <c r="AA34" s="52">
        <v>2017</v>
      </c>
      <c r="AB34" s="28" t="s">
        <v>130</v>
      </c>
    </row>
    <row r="35" spans="1:33" ht="66">
      <c r="A35" s="20" t="s">
        <v>127</v>
      </c>
      <c r="B35" s="35" t="s">
        <v>131</v>
      </c>
      <c r="C35" s="25" t="s">
        <v>35</v>
      </c>
      <c r="D35" s="25" t="s">
        <v>71</v>
      </c>
      <c r="E35" s="55" t="s">
        <v>72</v>
      </c>
      <c r="F35" s="55" t="s">
        <v>72</v>
      </c>
      <c r="G35" s="55" t="s">
        <v>73</v>
      </c>
      <c r="H35" s="55" t="s">
        <v>74</v>
      </c>
      <c r="I35" s="55" t="s">
        <v>75</v>
      </c>
      <c r="J35" s="55" t="s">
        <v>76</v>
      </c>
      <c r="K35" s="51" t="s">
        <v>64</v>
      </c>
      <c r="L35" s="9">
        <v>25</v>
      </c>
      <c r="M35" s="16">
        <v>710000000</v>
      </c>
      <c r="N35" s="12" t="s">
        <v>37</v>
      </c>
      <c r="O35" s="12" t="s">
        <v>54</v>
      </c>
      <c r="P35" s="12" t="s">
        <v>37</v>
      </c>
      <c r="Q35" s="9" t="s">
        <v>65</v>
      </c>
      <c r="R35" s="25" t="s">
        <v>66</v>
      </c>
      <c r="S35" s="27" t="s">
        <v>67</v>
      </c>
      <c r="T35" s="35">
        <v>796</v>
      </c>
      <c r="U35" s="35" t="s">
        <v>68</v>
      </c>
      <c r="V35" s="56">
        <v>30000</v>
      </c>
      <c r="W35" s="57">
        <v>12</v>
      </c>
      <c r="X35" s="36">
        <f t="shared" ref="X35:X42" si="3">W35*V35</f>
        <v>360000</v>
      </c>
      <c r="Y35" s="36">
        <f t="shared" ref="Y35:Y47" si="4">X35*1.12</f>
        <v>403200.00000000006</v>
      </c>
      <c r="Z35" s="35" t="s">
        <v>69</v>
      </c>
      <c r="AA35" s="52">
        <v>2017</v>
      </c>
      <c r="AB35" s="28" t="s">
        <v>130</v>
      </c>
    </row>
    <row r="36" spans="1:33" ht="66">
      <c r="A36" s="20" t="s">
        <v>127</v>
      </c>
      <c r="B36" s="35" t="s">
        <v>132</v>
      </c>
      <c r="C36" s="25" t="s">
        <v>35</v>
      </c>
      <c r="D36" s="25" t="s">
        <v>78</v>
      </c>
      <c r="E36" s="55" t="s">
        <v>79</v>
      </c>
      <c r="F36" s="55" t="s">
        <v>79</v>
      </c>
      <c r="G36" s="55" t="s">
        <v>80</v>
      </c>
      <c r="H36" s="55" t="s">
        <v>81</v>
      </c>
      <c r="I36" s="55" t="s">
        <v>82</v>
      </c>
      <c r="J36" s="55" t="s">
        <v>83</v>
      </c>
      <c r="K36" s="51" t="s">
        <v>64</v>
      </c>
      <c r="L36" s="9">
        <v>65</v>
      </c>
      <c r="M36" s="16">
        <v>710000000</v>
      </c>
      <c r="N36" s="12" t="s">
        <v>37</v>
      </c>
      <c r="O36" s="12" t="s">
        <v>54</v>
      </c>
      <c r="P36" s="12" t="s">
        <v>37</v>
      </c>
      <c r="Q36" s="9" t="s">
        <v>65</v>
      </c>
      <c r="R36" s="25" t="s">
        <v>66</v>
      </c>
      <c r="S36" s="27" t="s">
        <v>67</v>
      </c>
      <c r="T36" s="35">
        <v>796</v>
      </c>
      <c r="U36" s="35" t="s">
        <v>68</v>
      </c>
      <c r="V36" s="56">
        <v>20000</v>
      </c>
      <c r="W36" s="57">
        <v>17</v>
      </c>
      <c r="X36" s="36">
        <f t="shared" si="3"/>
        <v>340000</v>
      </c>
      <c r="Y36" s="36">
        <f t="shared" si="4"/>
        <v>380800.00000000006</v>
      </c>
      <c r="Z36" s="35" t="s">
        <v>69</v>
      </c>
      <c r="AA36" s="52">
        <v>2017</v>
      </c>
      <c r="AB36" s="28" t="s">
        <v>130</v>
      </c>
    </row>
    <row r="37" spans="1:33" ht="66">
      <c r="A37" s="20" t="s">
        <v>127</v>
      </c>
      <c r="B37" s="35" t="s">
        <v>133</v>
      </c>
      <c r="C37" s="25" t="s">
        <v>35</v>
      </c>
      <c r="D37" s="25" t="s">
        <v>85</v>
      </c>
      <c r="E37" s="55" t="s">
        <v>86</v>
      </c>
      <c r="F37" s="55" t="s">
        <v>86</v>
      </c>
      <c r="G37" s="55" t="s">
        <v>87</v>
      </c>
      <c r="H37" s="55" t="s">
        <v>88</v>
      </c>
      <c r="I37" s="55" t="s">
        <v>89</v>
      </c>
      <c r="J37" s="55" t="s">
        <v>90</v>
      </c>
      <c r="K37" s="51" t="s">
        <v>64</v>
      </c>
      <c r="L37" s="9">
        <v>58</v>
      </c>
      <c r="M37" s="16">
        <v>710000000</v>
      </c>
      <c r="N37" s="12" t="s">
        <v>37</v>
      </c>
      <c r="O37" s="12" t="s">
        <v>54</v>
      </c>
      <c r="P37" s="12" t="s">
        <v>37</v>
      </c>
      <c r="Q37" s="9" t="s">
        <v>65</v>
      </c>
      <c r="R37" s="25" t="s">
        <v>66</v>
      </c>
      <c r="S37" s="27" t="s">
        <v>67</v>
      </c>
      <c r="T37" s="35">
        <v>796</v>
      </c>
      <c r="U37" s="35" t="s">
        <v>68</v>
      </c>
      <c r="V37" s="56">
        <v>30</v>
      </c>
      <c r="W37" s="57">
        <v>1950</v>
      </c>
      <c r="X37" s="36">
        <f t="shared" si="3"/>
        <v>58500</v>
      </c>
      <c r="Y37" s="36">
        <f t="shared" si="4"/>
        <v>65520.000000000007</v>
      </c>
      <c r="Z37" s="35" t="s">
        <v>69</v>
      </c>
      <c r="AA37" s="52">
        <v>2017</v>
      </c>
      <c r="AB37" s="28" t="s">
        <v>130</v>
      </c>
    </row>
    <row r="38" spans="1:33" ht="92.4">
      <c r="A38" s="20" t="s">
        <v>127</v>
      </c>
      <c r="B38" s="35" t="s">
        <v>134</v>
      </c>
      <c r="C38" s="25" t="s">
        <v>35</v>
      </c>
      <c r="D38" s="25" t="s">
        <v>92</v>
      </c>
      <c r="E38" s="55" t="s">
        <v>93</v>
      </c>
      <c r="F38" s="55" t="s">
        <v>93</v>
      </c>
      <c r="G38" s="55" t="s">
        <v>94</v>
      </c>
      <c r="H38" s="55" t="s">
        <v>95</v>
      </c>
      <c r="I38" s="55" t="s">
        <v>96</v>
      </c>
      <c r="J38" s="55" t="s">
        <v>97</v>
      </c>
      <c r="K38" s="51" t="s">
        <v>64</v>
      </c>
      <c r="L38" s="9">
        <v>46</v>
      </c>
      <c r="M38" s="16">
        <v>710000000</v>
      </c>
      <c r="N38" s="12" t="s">
        <v>37</v>
      </c>
      <c r="O38" s="12" t="s">
        <v>54</v>
      </c>
      <c r="P38" s="12" t="s">
        <v>37</v>
      </c>
      <c r="Q38" s="9" t="s">
        <v>65</v>
      </c>
      <c r="R38" s="25" t="s">
        <v>66</v>
      </c>
      <c r="S38" s="27" t="s">
        <v>67</v>
      </c>
      <c r="T38" s="35">
        <v>796</v>
      </c>
      <c r="U38" s="35" t="s">
        <v>68</v>
      </c>
      <c r="V38" s="56">
        <v>170</v>
      </c>
      <c r="W38" s="57">
        <v>11450</v>
      </c>
      <c r="X38" s="36">
        <f t="shared" si="3"/>
        <v>1946500</v>
      </c>
      <c r="Y38" s="36">
        <f t="shared" si="4"/>
        <v>2180080</v>
      </c>
      <c r="Z38" s="35" t="s">
        <v>69</v>
      </c>
      <c r="AA38" s="52">
        <v>2017</v>
      </c>
      <c r="AB38" s="28" t="s">
        <v>130</v>
      </c>
    </row>
    <row r="39" spans="1:33" ht="66">
      <c r="A39" s="20" t="s">
        <v>127</v>
      </c>
      <c r="B39" s="35" t="s">
        <v>135</v>
      </c>
      <c r="C39" s="25" t="s">
        <v>35</v>
      </c>
      <c r="D39" s="25" t="s">
        <v>99</v>
      </c>
      <c r="E39" s="55" t="s">
        <v>100</v>
      </c>
      <c r="F39" s="55" t="s">
        <v>100</v>
      </c>
      <c r="G39" s="55" t="s">
        <v>101</v>
      </c>
      <c r="H39" s="55" t="s">
        <v>102</v>
      </c>
      <c r="I39" s="55" t="s">
        <v>103</v>
      </c>
      <c r="J39" s="55" t="s">
        <v>104</v>
      </c>
      <c r="K39" s="51" t="s">
        <v>64</v>
      </c>
      <c r="L39" s="9">
        <v>91</v>
      </c>
      <c r="M39" s="16">
        <v>710000000</v>
      </c>
      <c r="N39" s="12" t="s">
        <v>37</v>
      </c>
      <c r="O39" s="12" t="s">
        <v>54</v>
      </c>
      <c r="P39" s="12" t="s">
        <v>37</v>
      </c>
      <c r="Q39" s="9" t="s">
        <v>65</v>
      </c>
      <c r="R39" s="25" t="s">
        <v>66</v>
      </c>
      <c r="S39" s="27" t="s">
        <v>67</v>
      </c>
      <c r="T39" s="35">
        <v>796</v>
      </c>
      <c r="U39" s="35" t="s">
        <v>68</v>
      </c>
      <c r="V39" s="56">
        <v>500</v>
      </c>
      <c r="W39" s="57">
        <v>1350</v>
      </c>
      <c r="X39" s="36">
        <f t="shared" si="3"/>
        <v>675000</v>
      </c>
      <c r="Y39" s="36">
        <f t="shared" si="4"/>
        <v>756000.00000000012</v>
      </c>
      <c r="Z39" s="35" t="s">
        <v>69</v>
      </c>
      <c r="AA39" s="52">
        <v>2017</v>
      </c>
      <c r="AB39" s="28" t="s">
        <v>130</v>
      </c>
    </row>
    <row r="40" spans="1:33" ht="66">
      <c r="A40" s="20" t="s">
        <v>127</v>
      </c>
      <c r="B40" s="35" t="s">
        <v>136</v>
      </c>
      <c r="C40" s="25" t="s">
        <v>35</v>
      </c>
      <c r="D40" s="25" t="s">
        <v>106</v>
      </c>
      <c r="E40" s="55" t="s">
        <v>107</v>
      </c>
      <c r="F40" s="55" t="s">
        <v>108</v>
      </c>
      <c r="G40" s="55" t="s">
        <v>109</v>
      </c>
      <c r="H40" s="55" t="s">
        <v>110</v>
      </c>
      <c r="I40" s="55" t="s">
        <v>111</v>
      </c>
      <c r="J40" s="55" t="s">
        <v>112</v>
      </c>
      <c r="K40" s="51" t="s">
        <v>64</v>
      </c>
      <c r="L40" s="9">
        <v>84</v>
      </c>
      <c r="M40" s="16">
        <v>710000000</v>
      </c>
      <c r="N40" s="12" t="s">
        <v>37</v>
      </c>
      <c r="O40" s="12" t="s">
        <v>54</v>
      </c>
      <c r="P40" s="12" t="s">
        <v>37</v>
      </c>
      <c r="Q40" s="9" t="s">
        <v>65</v>
      </c>
      <c r="R40" s="25" t="s">
        <v>66</v>
      </c>
      <c r="S40" s="27" t="s">
        <v>67</v>
      </c>
      <c r="T40" s="35">
        <v>796</v>
      </c>
      <c r="U40" s="35" t="s">
        <v>68</v>
      </c>
      <c r="V40" s="56">
        <v>200</v>
      </c>
      <c r="W40" s="57">
        <v>6536.82</v>
      </c>
      <c r="X40" s="36">
        <f t="shared" si="3"/>
        <v>1307364</v>
      </c>
      <c r="Y40" s="36">
        <f t="shared" si="4"/>
        <v>1464247.6800000002</v>
      </c>
      <c r="Z40" s="35" t="s">
        <v>69</v>
      </c>
      <c r="AA40" s="52">
        <v>2017</v>
      </c>
      <c r="AB40" s="28" t="s">
        <v>130</v>
      </c>
    </row>
    <row r="41" spans="1:33" ht="66">
      <c r="A41" s="20" t="s">
        <v>127</v>
      </c>
      <c r="B41" s="35" t="s">
        <v>137</v>
      </c>
      <c r="C41" s="25" t="s">
        <v>35</v>
      </c>
      <c r="D41" s="25" t="s">
        <v>114</v>
      </c>
      <c r="E41" s="55" t="s">
        <v>115</v>
      </c>
      <c r="F41" s="55" t="s">
        <v>116</v>
      </c>
      <c r="G41" s="55" t="s">
        <v>117</v>
      </c>
      <c r="H41" s="55" t="s">
        <v>118</v>
      </c>
      <c r="I41" s="55" t="s">
        <v>119</v>
      </c>
      <c r="J41" s="55" t="s">
        <v>120</v>
      </c>
      <c r="K41" s="51" t="s">
        <v>64</v>
      </c>
      <c r="L41" s="9">
        <v>62</v>
      </c>
      <c r="M41" s="16">
        <v>710000000</v>
      </c>
      <c r="N41" s="12" t="s">
        <v>37</v>
      </c>
      <c r="O41" s="12" t="s">
        <v>54</v>
      </c>
      <c r="P41" s="12" t="s">
        <v>37</v>
      </c>
      <c r="Q41" s="9" t="s">
        <v>65</v>
      </c>
      <c r="R41" s="25" t="s">
        <v>66</v>
      </c>
      <c r="S41" s="27" t="s">
        <v>67</v>
      </c>
      <c r="T41" s="35">
        <v>796</v>
      </c>
      <c r="U41" s="35" t="s">
        <v>68</v>
      </c>
      <c r="V41" s="56">
        <v>350</v>
      </c>
      <c r="W41" s="57">
        <v>1986</v>
      </c>
      <c r="X41" s="36">
        <f t="shared" si="3"/>
        <v>695100</v>
      </c>
      <c r="Y41" s="36">
        <f t="shared" si="4"/>
        <v>778512.00000000012</v>
      </c>
      <c r="Z41" s="35" t="s">
        <v>69</v>
      </c>
      <c r="AA41" s="52">
        <v>2017</v>
      </c>
      <c r="AB41" s="28" t="s">
        <v>130</v>
      </c>
    </row>
    <row r="42" spans="1:33" ht="79.2">
      <c r="A42" s="20" t="s">
        <v>127</v>
      </c>
      <c r="B42" s="35" t="s">
        <v>138</v>
      </c>
      <c r="C42" s="25" t="s">
        <v>35</v>
      </c>
      <c r="D42" s="25" t="s">
        <v>122</v>
      </c>
      <c r="E42" s="55" t="s">
        <v>115</v>
      </c>
      <c r="F42" s="55" t="s">
        <v>116</v>
      </c>
      <c r="G42" s="55" t="s">
        <v>123</v>
      </c>
      <c r="H42" s="55" t="s">
        <v>124</v>
      </c>
      <c r="I42" s="55" t="s">
        <v>125</v>
      </c>
      <c r="J42" s="55" t="s">
        <v>126</v>
      </c>
      <c r="K42" s="51" t="s">
        <v>64</v>
      </c>
      <c r="L42" s="9">
        <v>62</v>
      </c>
      <c r="M42" s="16">
        <v>710000000</v>
      </c>
      <c r="N42" s="12" t="s">
        <v>37</v>
      </c>
      <c r="O42" s="12" t="s">
        <v>54</v>
      </c>
      <c r="P42" s="12" t="s">
        <v>37</v>
      </c>
      <c r="Q42" s="9" t="s">
        <v>65</v>
      </c>
      <c r="R42" s="25" t="s">
        <v>66</v>
      </c>
      <c r="S42" s="27" t="s">
        <v>67</v>
      </c>
      <c r="T42" s="35">
        <v>796</v>
      </c>
      <c r="U42" s="35" t="s">
        <v>68</v>
      </c>
      <c r="V42" s="56">
        <v>350</v>
      </c>
      <c r="W42" s="57">
        <v>2225</v>
      </c>
      <c r="X42" s="36">
        <f t="shared" si="3"/>
        <v>778750</v>
      </c>
      <c r="Y42" s="36">
        <f t="shared" si="4"/>
        <v>872200.00000000012</v>
      </c>
      <c r="Z42" s="35" t="s">
        <v>69</v>
      </c>
      <c r="AA42" s="52">
        <v>2017</v>
      </c>
      <c r="AB42" s="28" t="s">
        <v>130</v>
      </c>
    </row>
    <row r="43" spans="1:33" ht="52.8">
      <c r="A43" s="43" t="s">
        <v>154</v>
      </c>
      <c r="B43" s="35" t="s">
        <v>167</v>
      </c>
      <c r="C43" s="25" t="s">
        <v>35</v>
      </c>
      <c r="D43" s="25" t="s">
        <v>156</v>
      </c>
      <c r="E43" s="39" t="s">
        <v>157</v>
      </c>
      <c r="F43" s="37" t="s">
        <v>158</v>
      </c>
      <c r="G43" s="37" t="s">
        <v>159</v>
      </c>
      <c r="H43" s="37" t="s">
        <v>160</v>
      </c>
      <c r="I43" s="16" t="s">
        <v>161</v>
      </c>
      <c r="J43" s="16" t="s">
        <v>162</v>
      </c>
      <c r="K43" s="25" t="s">
        <v>64</v>
      </c>
      <c r="L43" s="16">
        <v>0</v>
      </c>
      <c r="M43" s="16">
        <v>710000000</v>
      </c>
      <c r="N43" s="12" t="s">
        <v>37</v>
      </c>
      <c r="O43" s="12" t="s">
        <v>54</v>
      </c>
      <c r="P43" s="12" t="s">
        <v>37</v>
      </c>
      <c r="Q43" s="25" t="s">
        <v>65</v>
      </c>
      <c r="R43" s="7" t="s">
        <v>38</v>
      </c>
      <c r="S43" s="27" t="s">
        <v>164</v>
      </c>
      <c r="T43" s="67">
        <v>839</v>
      </c>
      <c r="U43" s="25" t="s">
        <v>165</v>
      </c>
      <c r="V43" s="25">
        <v>1</v>
      </c>
      <c r="W43" s="42">
        <v>412706194.39999998</v>
      </c>
      <c r="X43" s="42">
        <v>412706194.39999998</v>
      </c>
      <c r="Y43" s="42">
        <f t="shared" si="4"/>
        <v>462230937.72800004</v>
      </c>
      <c r="Z43" s="7"/>
      <c r="AA43" s="7">
        <v>2017</v>
      </c>
      <c r="AB43" s="60" t="s">
        <v>129</v>
      </c>
    </row>
    <row r="44" spans="1:33" ht="79.2">
      <c r="A44" s="43" t="s">
        <v>186</v>
      </c>
      <c r="B44" s="35" t="s">
        <v>209</v>
      </c>
      <c r="C44" s="25" t="s">
        <v>35</v>
      </c>
      <c r="D44" s="25" t="s">
        <v>188</v>
      </c>
      <c r="E44" s="26" t="s">
        <v>201</v>
      </c>
      <c r="F44" s="26" t="s">
        <v>201</v>
      </c>
      <c r="G44" s="63" t="s">
        <v>191</v>
      </c>
      <c r="H44" s="63" t="s">
        <v>192</v>
      </c>
      <c r="I44" s="63" t="s">
        <v>193</v>
      </c>
      <c r="J44" s="63" t="s">
        <v>194</v>
      </c>
      <c r="K44" s="25" t="s">
        <v>64</v>
      </c>
      <c r="L44" s="28">
        <v>0</v>
      </c>
      <c r="M44" s="16">
        <v>710000000</v>
      </c>
      <c r="N44" s="12" t="s">
        <v>37</v>
      </c>
      <c r="O44" s="12" t="s">
        <v>54</v>
      </c>
      <c r="P44" s="12" t="s">
        <v>196</v>
      </c>
      <c r="Q44" s="63" t="s">
        <v>65</v>
      </c>
      <c r="R44" s="28" t="s">
        <v>204</v>
      </c>
      <c r="S44" s="68" t="s">
        <v>164</v>
      </c>
      <c r="T44" s="28">
        <v>168</v>
      </c>
      <c r="U44" s="69" t="s">
        <v>198</v>
      </c>
      <c r="V44" s="72">
        <v>132.69300000000001</v>
      </c>
      <c r="W44" s="42">
        <v>802000</v>
      </c>
      <c r="X44" s="70">
        <f>V44*W44</f>
        <v>106419786.00000001</v>
      </c>
      <c r="Y44" s="42">
        <f t="shared" si="4"/>
        <v>119190160.32000002</v>
      </c>
      <c r="Z44" s="70"/>
      <c r="AA44" s="28">
        <v>2017</v>
      </c>
      <c r="AB44" s="28"/>
      <c r="AC44" s="73"/>
      <c r="AE44" s="73"/>
      <c r="AF44" s="73"/>
      <c r="AG44" s="23"/>
    </row>
    <row r="45" spans="1:33" ht="92.4">
      <c r="A45" s="43" t="s">
        <v>186</v>
      </c>
      <c r="B45" s="35" t="s">
        <v>207</v>
      </c>
      <c r="C45" s="25" t="s">
        <v>35</v>
      </c>
      <c r="D45" s="25" t="s">
        <v>188</v>
      </c>
      <c r="E45" s="26" t="s">
        <v>201</v>
      </c>
      <c r="F45" s="26" t="s">
        <v>201</v>
      </c>
      <c r="G45" s="63" t="s">
        <v>191</v>
      </c>
      <c r="H45" s="63" t="s">
        <v>192</v>
      </c>
      <c r="I45" s="63" t="s">
        <v>193</v>
      </c>
      <c r="J45" s="63" t="s">
        <v>194</v>
      </c>
      <c r="K45" s="25" t="s">
        <v>42</v>
      </c>
      <c r="L45" s="28">
        <v>0</v>
      </c>
      <c r="M45" s="16">
        <v>710000000</v>
      </c>
      <c r="N45" s="12" t="s">
        <v>37</v>
      </c>
      <c r="O45" s="12" t="s">
        <v>203</v>
      </c>
      <c r="P45" s="12" t="s">
        <v>196</v>
      </c>
      <c r="Q45" s="63" t="s">
        <v>65</v>
      </c>
      <c r="R45" s="28" t="s">
        <v>202</v>
      </c>
      <c r="S45" s="68" t="s">
        <v>164</v>
      </c>
      <c r="T45" s="28">
        <v>168</v>
      </c>
      <c r="U45" s="69" t="s">
        <v>198</v>
      </c>
      <c r="V45" s="72">
        <v>356.964</v>
      </c>
      <c r="W45" s="42">
        <v>879737.18</v>
      </c>
      <c r="X45" s="70">
        <f t="shared" ref="X45" si="5">V45*W45</f>
        <v>314034502.72152001</v>
      </c>
      <c r="Y45" s="42">
        <f t="shared" si="4"/>
        <v>351718643.04810244</v>
      </c>
      <c r="Z45" s="70"/>
      <c r="AA45" s="28">
        <v>2017</v>
      </c>
      <c r="AB45" s="28" t="s">
        <v>206</v>
      </c>
      <c r="AC45" s="73"/>
      <c r="AE45" s="73"/>
      <c r="AF45" s="73"/>
      <c r="AG45" s="23"/>
    </row>
    <row r="46" spans="1:33" ht="79.2">
      <c r="A46" s="43" t="s">
        <v>186</v>
      </c>
      <c r="B46" s="35" t="s">
        <v>210</v>
      </c>
      <c r="C46" s="25" t="s">
        <v>35</v>
      </c>
      <c r="D46" s="25" t="s">
        <v>188</v>
      </c>
      <c r="E46" s="26" t="s">
        <v>201</v>
      </c>
      <c r="F46" s="26" t="s">
        <v>201</v>
      </c>
      <c r="G46" s="63" t="s">
        <v>191</v>
      </c>
      <c r="H46" s="63" t="s">
        <v>192</v>
      </c>
      <c r="I46" s="63" t="s">
        <v>193</v>
      </c>
      <c r="J46" s="63" t="s">
        <v>194</v>
      </c>
      <c r="K46" s="28" t="s">
        <v>64</v>
      </c>
      <c r="L46" s="28">
        <v>0</v>
      </c>
      <c r="M46" s="16">
        <v>710000000</v>
      </c>
      <c r="N46" s="12" t="s">
        <v>37</v>
      </c>
      <c r="O46" s="12" t="s">
        <v>54</v>
      </c>
      <c r="P46" s="71" t="s">
        <v>200</v>
      </c>
      <c r="Q46" s="63" t="s">
        <v>65</v>
      </c>
      <c r="R46" s="28" t="s">
        <v>205</v>
      </c>
      <c r="S46" s="68" t="s">
        <v>164</v>
      </c>
      <c r="T46" s="28">
        <v>168</v>
      </c>
      <c r="U46" s="69" t="s">
        <v>198</v>
      </c>
      <c r="V46" s="72">
        <v>500</v>
      </c>
      <c r="W46" s="42">
        <v>878256.18</v>
      </c>
      <c r="X46" s="70">
        <f>V46*W46</f>
        <v>439128090</v>
      </c>
      <c r="Y46" s="42">
        <f t="shared" si="4"/>
        <v>491823460.80000007</v>
      </c>
      <c r="Z46" s="70"/>
      <c r="AA46" s="28">
        <v>2017</v>
      </c>
      <c r="AB46" s="28"/>
      <c r="AC46" s="73"/>
      <c r="AE46" s="73"/>
      <c r="AF46" s="73"/>
      <c r="AG46" s="23"/>
    </row>
    <row r="47" spans="1:33" ht="92.4">
      <c r="A47" s="43" t="s">
        <v>186</v>
      </c>
      <c r="B47" s="35" t="s">
        <v>208</v>
      </c>
      <c r="C47" s="25" t="s">
        <v>35</v>
      </c>
      <c r="D47" s="25" t="s">
        <v>188</v>
      </c>
      <c r="E47" s="26" t="s">
        <v>201</v>
      </c>
      <c r="F47" s="26" t="s">
        <v>201</v>
      </c>
      <c r="G47" s="63" t="s">
        <v>191</v>
      </c>
      <c r="H47" s="63" t="s">
        <v>192</v>
      </c>
      <c r="I47" s="63" t="s">
        <v>193</v>
      </c>
      <c r="J47" s="63" t="s">
        <v>194</v>
      </c>
      <c r="K47" s="28" t="s">
        <v>42</v>
      </c>
      <c r="L47" s="28">
        <v>0</v>
      </c>
      <c r="M47" s="16">
        <v>710000000</v>
      </c>
      <c r="N47" s="12" t="s">
        <v>37</v>
      </c>
      <c r="O47" s="12" t="s">
        <v>203</v>
      </c>
      <c r="P47" s="71" t="s">
        <v>200</v>
      </c>
      <c r="Q47" s="63" t="s">
        <v>65</v>
      </c>
      <c r="R47" s="28" t="s">
        <v>202</v>
      </c>
      <c r="S47" s="68" t="s">
        <v>164</v>
      </c>
      <c r="T47" s="28">
        <v>168</v>
      </c>
      <c r="U47" s="69" t="s">
        <v>198</v>
      </c>
      <c r="V47" s="72">
        <f>1666.522-V46</f>
        <v>1166.5219999999999</v>
      </c>
      <c r="W47" s="42">
        <v>878256.18</v>
      </c>
      <c r="X47" s="70">
        <f>V47*W47</f>
        <v>1024505155.60596</v>
      </c>
      <c r="Y47" s="42">
        <f t="shared" si="4"/>
        <v>1147445774.2786753</v>
      </c>
      <c r="Z47" s="70"/>
      <c r="AA47" s="28">
        <v>2017</v>
      </c>
      <c r="AB47" s="28" t="s">
        <v>206</v>
      </c>
      <c r="AC47" s="73"/>
      <c r="AE47" s="73"/>
      <c r="AF47" s="73"/>
      <c r="AG47" s="23"/>
    </row>
    <row r="48" spans="1:33">
      <c r="A48" s="20"/>
      <c r="B48" s="6" t="s">
        <v>43</v>
      </c>
      <c r="C48" s="7"/>
      <c r="D48" s="11"/>
      <c r="E48" s="11"/>
      <c r="F48" s="11"/>
      <c r="G48" s="13"/>
      <c r="H48" s="13"/>
      <c r="I48" s="13"/>
      <c r="J48" s="13"/>
      <c r="K48" s="9"/>
      <c r="L48" s="8"/>
      <c r="M48" s="1"/>
      <c r="N48" s="12"/>
      <c r="O48" s="8"/>
      <c r="P48" s="7"/>
      <c r="Q48" s="7"/>
      <c r="R48" s="7"/>
      <c r="S48" s="10"/>
      <c r="T48" s="9"/>
      <c r="U48" s="8"/>
      <c r="V48" s="9"/>
      <c r="W48" s="9"/>
      <c r="X48" s="21">
        <f>SUM(X34:X47)</f>
        <v>2303479942.7274799</v>
      </c>
      <c r="Y48" s="21">
        <f>SUM(Y34:Y47)</f>
        <v>2579897535.8547783</v>
      </c>
      <c r="Z48" s="22"/>
      <c r="AA48" s="9"/>
      <c r="AB48" s="9"/>
    </row>
    <row r="49" spans="1:28">
      <c r="A49" s="20"/>
      <c r="B49" s="6" t="s">
        <v>40</v>
      </c>
      <c r="C49" s="7"/>
      <c r="D49" s="11"/>
      <c r="E49" s="11"/>
      <c r="F49" s="11"/>
      <c r="G49" s="13"/>
      <c r="H49" s="13"/>
      <c r="I49" s="13"/>
      <c r="J49" s="13"/>
      <c r="K49" s="9"/>
      <c r="L49" s="8"/>
      <c r="M49" s="1"/>
      <c r="N49" s="12"/>
      <c r="O49" s="8"/>
      <c r="P49" s="7"/>
      <c r="Q49" s="7"/>
      <c r="R49" s="7"/>
      <c r="S49" s="10"/>
      <c r="T49" s="9"/>
      <c r="U49" s="8"/>
      <c r="V49" s="9"/>
      <c r="W49" s="9"/>
      <c r="X49" s="21"/>
      <c r="Y49" s="21"/>
      <c r="Z49" s="22"/>
      <c r="AA49" s="9"/>
      <c r="AB49" s="9"/>
    </row>
    <row r="50" spans="1:28" ht="52.8">
      <c r="A50" s="20" t="s">
        <v>166</v>
      </c>
      <c r="B50" s="35" t="s">
        <v>53</v>
      </c>
      <c r="C50" s="25" t="s">
        <v>35</v>
      </c>
      <c r="D50" s="25" t="s">
        <v>47</v>
      </c>
      <c r="E50" s="39" t="s">
        <v>48</v>
      </c>
      <c r="F50" s="37" t="s">
        <v>49</v>
      </c>
      <c r="G50" s="37" t="s">
        <v>48</v>
      </c>
      <c r="H50" s="37" t="s">
        <v>49</v>
      </c>
      <c r="I50" s="16" t="s">
        <v>50</v>
      </c>
      <c r="J50" s="16" t="s">
        <v>51</v>
      </c>
      <c r="K50" s="7" t="s">
        <v>42</v>
      </c>
      <c r="L50" s="16">
        <v>100</v>
      </c>
      <c r="M50" s="16">
        <v>710000000</v>
      </c>
      <c r="N50" s="12" t="s">
        <v>37</v>
      </c>
      <c r="O50" s="12" t="s">
        <v>54</v>
      </c>
      <c r="P50" s="1" t="s">
        <v>36</v>
      </c>
      <c r="Q50" s="7"/>
      <c r="R50" s="25" t="s">
        <v>38</v>
      </c>
      <c r="S50" s="27" t="s">
        <v>44</v>
      </c>
      <c r="T50" s="40"/>
      <c r="U50" s="7"/>
      <c r="V50" s="7"/>
      <c r="W50" s="41"/>
      <c r="X50" s="41">
        <v>36300000</v>
      </c>
      <c r="Y50" s="41">
        <f>X50*1.12</f>
        <v>40656000.000000007</v>
      </c>
      <c r="Z50" s="7"/>
      <c r="AA50" s="7">
        <v>2017</v>
      </c>
      <c r="AB50" s="28" t="s">
        <v>55</v>
      </c>
    </row>
    <row r="51" spans="1:28">
      <c r="A51" s="43"/>
      <c r="B51" s="6" t="s">
        <v>41</v>
      </c>
      <c r="C51" s="44"/>
      <c r="D51" s="44"/>
      <c r="E51" s="45"/>
      <c r="F51" s="45"/>
      <c r="G51" s="45"/>
      <c r="H51" s="45"/>
      <c r="I51" s="45"/>
      <c r="J51" s="45"/>
      <c r="K51" s="44"/>
      <c r="L51" s="45"/>
      <c r="M51" s="45"/>
      <c r="N51" s="46"/>
      <c r="O51" s="46"/>
      <c r="P51" s="45"/>
      <c r="Q51" s="44"/>
      <c r="R51" s="44"/>
      <c r="S51" s="47"/>
      <c r="T51" s="48"/>
      <c r="U51" s="44"/>
      <c r="V51" s="44"/>
      <c r="W51" s="42"/>
      <c r="X51" s="53">
        <f>X50</f>
        <v>36300000</v>
      </c>
      <c r="Y51" s="53">
        <f>Y50</f>
        <v>40656000.000000007</v>
      </c>
      <c r="Z51" s="44"/>
      <c r="AA51" s="44"/>
      <c r="AB51" s="44"/>
    </row>
    <row r="52" spans="1:28">
      <c r="A52" s="20"/>
      <c r="B52" s="6" t="s">
        <v>31</v>
      </c>
      <c r="C52" s="7"/>
      <c r="D52" s="11"/>
      <c r="E52" s="11"/>
      <c r="F52" s="11"/>
      <c r="G52" s="13"/>
      <c r="H52" s="13"/>
      <c r="I52" s="13"/>
      <c r="J52" s="13"/>
      <c r="K52" s="9"/>
      <c r="L52" s="8"/>
      <c r="M52" s="1"/>
      <c r="N52" s="12"/>
      <c r="O52" s="8"/>
      <c r="P52" s="7"/>
      <c r="Q52" s="7"/>
      <c r="R52" s="7"/>
      <c r="S52" s="10"/>
      <c r="T52" s="9"/>
      <c r="U52" s="8"/>
      <c r="V52" s="9"/>
      <c r="W52" s="9"/>
      <c r="X52" s="21"/>
      <c r="Y52" s="21"/>
      <c r="Z52" s="22"/>
      <c r="AA52" s="9"/>
      <c r="AB52" s="9"/>
    </row>
    <row r="53" spans="1:28" ht="79.2">
      <c r="A53" s="43" t="s">
        <v>140</v>
      </c>
      <c r="B53" s="58" t="s">
        <v>152</v>
      </c>
      <c r="C53" s="25" t="s">
        <v>35</v>
      </c>
      <c r="D53" s="25" t="s">
        <v>142</v>
      </c>
      <c r="E53" s="39" t="s">
        <v>143</v>
      </c>
      <c r="F53" s="37" t="s">
        <v>144</v>
      </c>
      <c r="G53" s="37" t="s">
        <v>143</v>
      </c>
      <c r="H53" s="37" t="s">
        <v>144</v>
      </c>
      <c r="I53" s="12" t="s">
        <v>145</v>
      </c>
      <c r="J53" s="59" t="s">
        <v>146</v>
      </c>
      <c r="K53" s="7" t="s">
        <v>42</v>
      </c>
      <c r="L53" s="16">
        <v>70</v>
      </c>
      <c r="M53" s="16">
        <v>710000000</v>
      </c>
      <c r="N53" s="12" t="s">
        <v>37</v>
      </c>
      <c r="O53" s="12" t="s">
        <v>54</v>
      </c>
      <c r="P53" s="1" t="s">
        <v>36</v>
      </c>
      <c r="Q53" s="7"/>
      <c r="R53" s="7" t="s">
        <v>38</v>
      </c>
      <c r="S53" s="27" t="s">
        <v>148</v>
      </c>
      <c r="T53" s="40"/>
      <c r="U53" s="7"/>
      <c r="V53" s="7"/>
      <c r="W53" s="41"/>
      <c r="X53" s="41">
        <v>21000000</v>
      </c>
      <c r="Y53" s="41">
        <f>X53*1.12</f>
        <v>23520000.000000004</v>
      </c>
      <c r="Z53" s="7"/>
      <c r="AA53" s="7">
        <v>2017</v>
      </c>
      <c r="AB53" s="60" t="s">
        <v>129</v>
      </c>
    </row>
    <row r="54" spans="1:28" ht="66">
      <c r="A54" s="43" t="s">
        <v>140</v>
      </c>
      <c r="B54" s="35" t="s">
        <v>153</v>
      </c>
      <c r="C54" s="61" t="s">
        <v>35</v>
      </c>
      <c r="D54" s="61" t="s">
        <v>142</v>
      </c>
      <c r="E54" s="62" t="s">
        <v>143</v>
      </c>
      <c r="F54" s="61" t="s">
        <v>144</v>
      </c>
      <c r="G54" s="62" t="s">
        <v>143</v>
      </c>
      <c r="H54" s="61" t="s">
        <v>144</v>
      </c>
      <c r="I54" s="63" t="s">
        <v>150</v>
      </c>
      <c r="J54" s="63" t="s">
        <v>151</v>
      </c>
      <c r="K54" s="63" t="s">
        <v>42</v>
      </c>
      <c r="L54" s="9">
        <v>100</v>
      </c>
      <c r="M54" s="16">
        <v>710000000</v>
      </c>
      <c r="N54" s="12" t="s">
        <v>37</v>
      </c>
      <c r="O54" s="12" t="s">
        <v>54</v>
      </c>
      <c r="P54" s="7" t="s">
        <v>36</v>
      </c>
      <c r="Q54" s="38"/>
      <c r="R54" s="25" t="s">
        <v>38</v>
      </c>
      <c r="S54" s="27" t="s">
        <v>148</v>
      </c>
      <c r="T54" s="38"/>
      <c r="U54" s="38"/>
      <c r="V54" s="64"/>
      <c r="W54" s="65"/>
      <c r="X54" s="41">
        <v>28000000</v>
      </c>
      <c r="Y54" s="41">
        <f t="shared" ref="Y54:Y56" si="6">X54*1.12</f>
        <v>31360000.000000004</v>
      </c>
      <c r="Z54" s="38"/>
      <c r="AA54" s="66">
        <v>2017</v>
      </c>
      <c r="AB54" s="60" t="s">
        <v>129</v>
      </c>
    </row>
    <row r="55" spans="1:28" ht="66">
      <c r="A55" s="43" t="s">
        <v>154</v>
      </c>
      <c r="B55" s="58" t="s">
        <v>183</v>
      </c>
      <c r="C55" s="25" t="s">
        <v>35</v>
      </c>
      <c r="D55" s="25" t="s">
        <v>169</v>
      </c>
      <c r="E55" s="39" t="s">
        <v>170</v>
      </c>
      <c r="F55" s="37" t="s">
        <v>171</v>
      </c>
      <c r="G55" s="37" t="s">
        <v>170</v>
      </c>
      <c r="H55" s="37" t="s">
        <v>172</v>
      </c>
      <c r="I55" s="16" t="s">
        <v>173</v>
      </c>
      <c r="J55" s="16" t="s">
        <v>174</v>
      </c>
      <c r="K55" s="25" t="s">
        <v>42</v>
      </c>
      <c r="L55" s="16">
        <v>0</v>
      </c>
      <c r="M55" s="16">
        <v>710000000</v>
      </c>
      <c r="N55" s="12" t="s">
        <v>37</v>
      </c>
      <c r="O55" s="12" t="s">
        <v>185</v>
      </c>
      <c r="P55" s="16" t="s">
        <v>36</v>
      </c>
      <c r="Q55" s="25"/>
      <c r="R55" s="25" t="s">
        <v>38</v>
      </c>
      <c r="S55" s="27" t="s">
        <v>148</v>
      </c>
      <c r="T55" s="67"/>
      <c r="U55" s="25"/>
      <c r="V55" s="25"/>
      <c r="W55" s="42"/>
      <c r="X55" s="42">
        <v>10616232.27</v>
      </c>
      <c r="Y55" s="42">
        <f t="shared" si="6"/>
        <v>11890180.1424</v>
      </c>
      <c r="Z55" s="25"/>
      <c r="AA55" s="25">
        <v>2017</v>
      </c>
      <c r="AB55" s="60" t="s">
        <v>129</v>
      </c>
    </row>
    <row r="56" spans="1:28" ht="52.8">
      <c r="A56" s="43" t="s">
        <v>154</v>
      </c>
      <c r="B56" s="58" t="s">
        <v>184</v>
      </c>
      <c r="C56" s="25" t="s">
        <v>35</v>
      </c>
      <c r="D56" s="25" t="s">
        <v>177</v>
      </c>
      <c r="E56" s="39" t="s">
        <v>178</v>
      </c>
      <c r="F56" s="37" t="s">
        <v>171</v>
      </c>
      <c r="G56" s="37" t="s">
        <v>179</v>
      </c>
      <c r="H56" s="37" t="s">
        <v>172</v>
      </c>
      <c r="I56" s="16" t="s">
        <v>180</v>
      </c>
      <c r="J56" s="16" t="s">
        <v>181</v>
      </c>
      <c r="K56" s="25" t="s">
        <v>182</v>
      </c>
      <c r="L56" s="16">
        <v>0</v>
      </c>
      <c r="M56" s="16">
        <v>710000000</v>
      </c>
      <c r="N56" s="12" t="s">
        <v>37</v>
      </c>
      <c r="O56" s="12" t="s">
        <v>54</v>
      </c>
      <c r="P56" s="16" t="s">
        <v>36</v>
      </c>
      <c r="Q56" s="25"/>
      <c r="R56" s="25" t="s">
        <v>38</v>
      </c>
      <c r="S56" s="27" t="s">
        <v>148</v>
      </c>
      <c r="T56" s="67"/>
      <c r="U56" s="25"/>
      <c r="V56" s="25"/>
      <c r="W56" s="42"/>
      <c r="X56" s="42">
        <v>3500000</v>
      </c>
      <c r="Y56" s="42">
        <f t="shared" si="6"/>
        <v>3920000.0000000005</v>
      </c>
      <c r="Z56" s="25"/>
      <c r="AA56" s="25">
        <v>2017</v>
      </c>
      <c r="AB56" s="60" t="s">
        <v>129</v>
      </c>
    </row>
    <row r="57" spans="1:28" ht="132">
      <c r="A57" s="43" t="s">
        <v>127</v>
      </c>
      <c r="B57" s="35" t="s">
        <v>215</v>
      </c>
      <c r="C57" s="25" t="s">
        <v>35</v>
      </c>
      <c r="D57" s="25" t="s">
        <v>211</v>
      </c>
      <c r="E57" s="39" t="s">
        <v>212</v>
      </c>
      <c r="F57" s="37" t="s">
        <v>213</v>
      </c>
      <c r="G57" s="37" t="s">
        <v>212</v>
      </c>
      <c r="H57" s="37" t="s">
        <v>214</v>
      </c>
      <c r="I57" s="16" t="s">
        <v>216</v>
      </c>
      <c r="J57" s="16" t="s">
        <v>217</v>
      </c>
      <c r="K57" s="25" t="s">
        <v>42</v>
      </c>
      <c r="L57" s="16">
        <v>80</v>
      </c>
      <c r="M57" s="16">
        <v>710000000</v>
      </c>
      <c r="N57" s="12" t="s">
        <v>37</v>
      </c>
      <c r="O57" s="12" t="s">
        <v>54</v>
      </c>
      <c r="P57" s="16" t="s">
        <v>36</v>
      </c>
      <c r="Q57" s="25"/>
      <c r="R57" s="25" t="s">
        <v>38</v>
      </c>
      <c r="S57" s="27" t="s">
        <v>148</v>
      </c>
      <c r="T57" s="67"/>
      <c r="U57" s="25"/>
      <c r="V57" s="25"/>
      <c r="W57" s="42"/>
      <c r="X57" s="42">
        <v>6000000</v>
      </c>
      <c r="Y57" s="42">
        <v>6720000</v>
      </c>
      <c r="Z57" s="25"/>
      <c r="AA57" s="25">
        <v>2017</v>
      </c>
      <c r="AB57" s="60"/>
    </row>
    <row r="58" spans="1:28" ht="66">
      <c r="A58" s="43" t="s">
        <v>218</v>
      </c>
      <c r="B58" s="58" t="s">
        <v>227</v>
      </c>
      <c r="C58" s="25" t="s">
        <v>35</v>
      </c>
      <c r="D58" s="25" t="s">
        <v>219</v>
      </c>
      <c r="E58" s="39" t="s">
        <v>220</v>
      </c>
      <c r="F58" s="37" t="s">
        <v>221</v>
      </c>
      <c r="G58" s="37" t="s">
        <v>222</v>
      </c>
      <c r="H58" s="37" t="s">
        <v>223</v>
      </c>
      <c r="I58" s="16" t="s">
        <v>225</v>
      </c>
      <c r="J58" s="16" t="s">
        <v>226</v>
      </c>
      <c r="K58" s="7" t="s">
        <v>64</v>
      </c>
      <c r="L58" s="16">
        <v>50</v>
      </c>
      <c r="M58" s="16">
        <v>710000000</v>
      </c>
      <c r="N58" s="12" t="s">
        <v>37</v>
      </c>
      <c r="O58" s="12" t="s">
        <v>54</v>
      </c>
      <c r="P58" s="1" t="s">
        <v>224</v>
      </c>
      <c r="Q58" s="7"/>
      <c r="R58" s="7" t="s">
        <v>38</v>
      </c>
      <c r="S58" s="27" t="s">
        <v>148</v>
      </c>
      <c r="T58" s="40"/>
      <c r="U58" s="7"/>
      <c r="V58" s="7"/>
      <c r="W58" s="41"/>
      <c r="X58" s="41">
        <v>9000000</v>
      </c>
      <c r="Y58" s="41">
        <f>X58*1.12</f>
        <v>10080000.000000002</v>
      </c>
      <c r="Z58" s="7"/>
      <c r="AA58" s="7">
        <v>2017</v>
      </c>
      <c r="AB58" s="60"/>
    </row>
    <row r="59" spans="1:28">
      <c r="A59" s="20"/>
      <c r="B59" s="6" t="s">
        <v>32</v>
      </c>
      <c r="C59" s="25"/>
      <c r="D59" s="49"/>
      <c r="E59" s="50"/>
      <c r="F59" s="50"/>
      <c r="G59" s="50"/>
      <c r="H59" s="50"/>
      <c r="I59" s="37"/>
      <c r="J59" s="25"/>
      <c r="K59" s="51"/>
      <c r="L59" s="38"/>
      <c r="M59" s="16"/>
      <c r="N59" s="12"/>
      <c r="O59" s="12"/>
      <c r="P59" s="7"/>
      <c r="Q59" s="9"/>
      <c r="R59" s="7"/>
      <c r="S59" s="7"/>
      <c r="T59" s="7"/>
      <c r="U59" s="7"/>
      <c r="V59" s="7"/>
      <c r="W59" s="36"/>
      <c r="X59" s="54">
        <f>SUM(X53:X58)</f>
        <v>78116232.269999996</v>
      </c>
      <c r="Y59" s="54">
        <f>SUM(Y53:Y58)</f>
        <v>87490180.142400011</v>
      </c>
      <c r="Z59" s="38"/>
      <c r="AA59" s="52"/>
      <c r="AB59" s="7"/>
    </row>
    <row r="60" spans="1:28">
      <c r="A60" s="20"/>
      <c r="B60" s="17" t="s">
        <v>39</v>
      </c>
      <c r="C60" s="25"/>
      <c r="D60" s="29"/>
      <c r="E60" s="29"/>
      <c r="F60" s="30"/>
      <c r="G60" s="31"/>
      <c r="H60" s="30"/>
      <c r="I60" s="30"/>
      <c r="J60" s="26"/>
      <c r="K60" s="9"/>
      <c r="L60" s="32"/>
      <c r="M60" s="16"/>
      <c r="N60" s="12"/>
      <c r="O60" s="28"/>
      <c r="P60" s="24"/>
      <c r="Q60" s="32"/>
      <c r="R60" s="27"/>
      <c r="S60" s="7"/>
      <c r="T60" s="32"/>
      <c r="U60" s="32"/>
      <c r="V60" s="32"/>
      <c r="W60" s="32"/>
      <c r="X60" s="33">
        <f>X59+X48+X51</f>
        <v>2417896174.9974799</v>
      </c>
      <c r="Y60" s="33">
        <f>Y59+Y48+Y51</f>
        <v>2708043715.9971781</v>
      </c>
      <c r="Z60" s="32"/>
      <c r="AA60" s="9"/>
      <c r="AB60" s="7"/>
    </row>
    <row r="61" spans="1:28">
      <c r="X61" s="23"/>
      <c r="Y61" s="23"/>
    </row>
    <row r="62" spans="1:28">
      <c r="X62" s="23"/>
      <c r="Y62" s="34">
        <f>Y31</f>
        <v>2696844518.7873278</v>
      </c>
      <c r="Z62" s="18" t="s">
        <v>28</v>
      </c>
    </row>
    <row r="63" spans="1:28">
      <c r="X63" s="23"/>
      <c r="Y63" s="23">
        <f>Y60</f>
        <v>2708043715.9971781</v>
      </c>
      <c r="Z63" s="18" t="s">
        <v>29</v>
      </c>
    </row>
    <row r="64" spans="1:28">
      <c r="X64" s="23"/>
      <c r="Y64" s="23">
        <v>195367282885.74426</v>
      </c>
    </row>
    <row r="65" spans="7:25">
      <c r="X65" s="23">
        <v>195378482082.95413</v>
      </c>
      <c r="Y65" s="23">
        <f>Y64-Y62+Y63</f>
        <v>195378482082.95413</v>
      </c>
    </row>
    <row r="66" spans="7:25">
      <c r="X66" s="23"/>
      <c r="Y66" s="23">
        <f>X65-Y65</f>
        <v>0</v>
      </c>
    </row>
    <row r="67" spans="7:25">
      <c r="X67" s="23"/>
      <c r="Y67" s="23"/>
    </row>
    <row r="68" spans="7:25">
      <c r="X68" s="23"/>
      <c r="Y68" s="23"/>
    </row>
    <row r="69" spans="7:25">
      <c r="X69" s="23"/>
      <c r="Y69" s="23"/>
    </row>
    <row r="70" spans="7:25">
      <c r="G70" s="18" t="s">
        <v>34</v>
      </c>
      <c r="X70" s="23"/>
      <c r="Y70" s="23"/>
    </row>
    <row r="71" spans="7:25">
      <c r="X71" s="23"/>
      <c r="Y71" s="23"/>
    </row>
    <row r="72" spans="7:25">
      <c r="X72" s="23"/>
      <c r="Y72" s="23"/>
    </row>
    <row r="73" spans="7:25">
      <c r="X73" s="23"/>
      <c r="Y73" s="23"/>
    </row>
    <row r="74" spans="7:25">
      <c r="X74" s="23"/>
      <c r="Y74" s="23"/>
    </row>
    <row r="75" spans="7:25">
      <c r="X75" s="23"/>
      <c r="Y75" s="23"/>
    </row>
    <row r="76" spans="7:25">
      <c r="X76" s="23"/>
      <c r="Y76" s="23"/>
    </row>
    <row r="77" spans="7:25">
      <c r="X77" s="23"/>
      <c r="Y77" s="23"/>
    </row>
    <row r="78" spans="7:25">
      <c r="X78" s="23"/>
      <c r="Y78" s="23"/>
    </row>
    <row r="79" spans="7:25">
      <c r="X79" s="23"/>
      <c r="Y79" s="23"/>
    </row>
    <row r="80" spans="7:25">
      <c r="X80" s="23"/>
      <c r="Y80" s="23"/>
    </row>
    <row r="81" spans="24:25">
      <c r="X81" s="23"/>
      <c r="Y81" s="23"/>
    </row>
    <row r="82" spans="24:25">
      <c r="X82" s="23"/>
      <c r="Y82" s="23"/>
    </row>
    <row r="83" spans="24:25">
      <c r="X83" s="23"/>
      <c r="Y83" s="23"/>
    </row>
    <row r="84" spans="24:25">
      <c r="X84" s="23"/>
      <c r="Y84" s="23"/>
    </row>
    <row r="85" spans="24:25">
      <c r="X85" s="23"/>
      <c r="Y85" s="23"/>
    </row>
    <row r="86" spans="24:25">
      <c r="X86" s="23"/>
      <c r="Y86" s="23"/>
    </row>
    <row r="87" spans="24:25">
      <c r="X87" s="23"/>
      <c r="Y87" s="23"/>
    </row>
    <row r="88" spans="24:25">
      <c r="X88" s="23"/>
      <c r="Y88" s="23"/>
    </row>
    <row r="89" spans="24:25">
      <c r="X89" s="23"/>
      <c r="Y89" s="23"/>
    </row>
    <row r="90" spans="24:25">
      <c r="X90" s="23"/>
      <c r="Y90" s="23"/>
    </row>
    <row r="91" spans="24:25">
      <c r="X91" s="23"/>
      <c r="Y91" s="23"/>
    </row>
    <row r="92" spans="24:25">
      <c r="X92" s="23"/>
      <c r="Y92" s="23"/>
    </row>
    <row r="93" spans="24:25">
      <c r="X93" s="23"/>
      <c r="Y93" s="23"/>
    </row>
    <row r="94" spans="24:25">
      <c r="X94" s="23"/>
      <c r="Y94" s="23"/>
    </row>
    <row r="95" spans="24:25">
      <c r="X95" s="23"/>
      <c r="Y95" s="23"/>
    </row>
    <row r="96" spans="24:25">
      <c r="X96" s="23"/>
      <c r="Y96" s="23"/>
    </row>
    <row r="97" spans="24:25">
      <c r="X97" s="23"/>
      <c r="Y97" s="23"/>
    </row>
    <row r="98" spans="24:25">
      <c r="X98" s="23"/>
      <c r="Y98" s="23"/>
    </row>
    <row r="99" spans="24:25">
      <c r="X99" s="23"/>
      <c r="Y99" s="23"/>
    </row>
    <row r="100" spans="24:25">
      <c r="X100" s="23"/>
      <c r="Y100" s="23"/>
    </row>
    <row r="101" spans="24:25">
      <c r="X101" s="23"/>
      <c r="Y101" s="23"/>
    </row>
    <row r="102" spans="24:25">
      <c r="X102" s="23"/>
      <c r="Y102" s="23"/>
    </row>
    <row r="103" spans="24:25">
      <c r="X103" s="23"/>
      <c r="Y103" s="23"/>
    </row>
    <row r="104" spans="24:25">
      <c r="X104" s="23"/>
      <c r="Y104" s="23"/>
    </row>
    <row r="105" spans="24:25">
      <c r="X105" s="23"/>
      <c r="Y105" s="23"/>
    </row>
    <row r="106" spans="24:25">
      <c r="X106" s="23"/>
      <c r="Y106" s="23"/>
    </row>
    <row r="107" spans="24:25">
      <c r="X107" s="23"/>
      <c r="Y107" s="23"/>
    </row>
    <row r="108" spans="24:25">
      <c r="X108" s="23"/>
      <c r="Y108" s="23"/>
    </row>
  </sheetData>
  <autoFilter ref="A6:AB60"/>
  <mergeCells count="1">
    <mergeCell ref="B4:AB4"/>
  </mergeCells>
  <pageMargins left="0" right="0" top="0" bottom="0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2017-04-27T13:40:18Z</dcterms:modified>
</cp:coreProperties>
</file>