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4905" windowWidth="14805" windowHeight="3210"/>
  </bookViews>
  <sheets>
    <sheet name="План закупок" sheetId="1" r:id="rId1"/>
  </sheets>
  <definedNames>
    <definedName name="_xlnm._FilterDatabase" localSheetId="0" hidden="1">'План закупок'!$A$39:$AA$347</definedName>
  </definedNames>
  <calcPr calcId="145621"/>
</workbook>
</file>

<file path=xl/calcChain.xml><?xml version="1.0" encoding="utf-8"?>
<calcChain xmlns="http://schemas.openxmlformats.org/spreadsheetml/2006/main">
  <c r="X153" i="1" l="1"/>
  <c r="X202" i="1"/>
  <c r="X123" i="1"/>
  <c r="V123" i="1"/>
  <c r="X264" i="1"/>
  <c r="X262" i="1"/>
  <c r="X344" i="1" l="1"/>
  <c r="W72" i="1" l="1"/>
  <c r="X72" i="1" s="1"/>
  <c r="W69" i="1"/>
  <c r="X69" i="1" s="1"/>
  <c r="X343" i="1" l="1"/>
  <c r="X342" i="1" l="1"/>
  <c r="X184" i="1"/>
  <c r="X341" i="1"/>
  <c r="X178" i="1"/>
  <c r="X273" i="1" l="1"/>
  <c r="X270" i="1" l="1"/>
  <c r="X340" i="1"/>
  <c r="X232" i="1" l="1"/>
  <c r="X339" i="1" l="1"/>
  <c r="X244" i="1" l="1"/>
  <c r="X305" i="1"/>
  <c r="X338" i="1" l="1"/>
  <c r="X322" i="1" l="1"/>
  <c r="W110" i="1" l="1"/>
  <c r="X110" i="1" s="1"/>
  <c r="W63" i="1" l="1"/>
  <c r="X63" i="1" s="1"/>
  <c r="W337" i="1" l="1"/>
  <c r="X248" i="1" l="1"/>
  <c r="X254" i="1"/>
  <c r="W252" i="1"/>
  <c r="X252" i="1" s="1"/>
  <c r="X336" i="1"/>
  <c r="X335" i="1"/>
  <c r="X334" i="1"/>
  <c r="X333" i="1"/>
  <c r="X250" i="1"/>
  <c r="X332" i="1" l="1"/>
  <c r="X331" i="1" l="1"/>
  <c r="X330" i="1"/>
  <c r="X329" i="1"/>
  <c r="X328" i="1"/>
  <c r="X190" i="1" l="1"/>
  <c r="X148" i="1"/>
  <c r="X219" i="1" l="1"/>
  <c r="X56" i="1"/>
  <c r="W122" i="1" l="1"/>
  <c r="X122" i="1" s="1"/>
  <c r="W121" i="1"/>
  <c r="X121" i="1" s="1"/>
  <c r="W120" i="1"/>
  <c r="X120" i="1" s="1"/>
  <c r="W119" i="1"/>
  <c r="X119" i="1" s="1"/>
  <c r="W118" i="1"/>
  <c r="X118" i="1" s="1"/>
  <c r="W117" i="1"/>
  <c r="X117" i="1" s="1"/>
  <c r="W116" i="1"/>
  <c r="X116" i="1" s="1"/>
  <c r="W115" i="1"/>
  <c r="X115" i="1" s="1"/>
  <c r="W114" i="1"/>
  <c r="X114" i="1" s="1"/>
  <c r="W113" i="1"/>
  <c r="X113" i="1" s="1"/>
  <c r="W112" i="1"/>
  <c r="X112" i="1" s="1"/>
  <c r="X298" i="1" l="1"/>
  <c r="X130" i="1"/>
  <c r="W111" i="1" l="1"/>
  <c r="X111" i="1" s="1"/>
  <c r="W66" i="1"/>
  <c r="X66" i="1" s="1"/>
  <c r="X109" i="1" l="1"/>
  <c r="X62" i="1" l="1"/>
  <c r="X327" i="1"/>
  <c r="X147" i="1"/>
  <c r="X326" i="1"/>
  <c r="X325" i="1"/>
  <c r="X324" i="1"/>
  <c r="X323" i="1"/>
  <c r="X316" i="1" l="1"/>
  <c r="X218" i="1"/>
  <c r="X311" i="1"/>
  <c r="X43" i="1"/>
  <c r="V43" i="1"/>
  <c r="X293" i="1"/>
  <c r="X321" i="1" l="1"/>
  <c r="W108" i="1"/>
  <c r="X108" i="1" s="1"/>
  <c r="W107" i="1"/>
  <c r="X107" i="1" s="1"/>
  <c r="X68" i="1" l="1"/>
  <c r="X234" i="1"/>
  <c r="X231" i="1"/>
  <c r="X55" i="1"/>
  <c r="X310" i="1" l="1"/>
  <c r="X215" i="1"/>
  <c r="W97" i="1"/>
  <c r="X97" i="1" s="1"/>
  <c r="W95" i="1"/>
  <c r="X92" i="1"/>
  <c r="X89" i="1"/>
  <c r="X86" i="1"/>
  <c r="X83" i="1"/>
  <c r="X80" i="1"/>
  <c r="X77" i="1"/>
  <c r="X95" i="1" l="1"/>
  <c r="X74" i="1"/>
  <c r="X139" i="1"/>
  <c r="W106" i="1" l="1"/>
  <c r="X106" i="1" s="1"/>
  <c r="W105" i="1"/>
  <c r="X105" i="1" s="1"/>
  <c r="W104" i="1"/>
  <c r="X104" i="1" s="1"/>
  <c r="W103" i="1"/>
  <c r="X103" i="1" s="1"/>
  <c r="W102" i="1"/>
  <c r="X102" i="1" s="1"/>
  <c r="W101" i="1"/>
  <c r="X101" i="1" s="1"/>
  <c r="W100" i="1"/>
  <c r="X100" i="1" s="1"/>
  <c r="W99" i="1"/>
  <c r="W142" i="1"/>
  <c r="X142" i="1" s="1"/>
  <c r="W58" i="1"/>
  <c r="X58" i="1" s="1"/>
  <c r="X99" i="1" l="1"/>
  <c r="X318" i="1"/>
  <c r="X317" i="1" l="1"/>
  <c r="X313" i="1"/>
  <c r="W143" i="1" l="1"/>
  <c r="X143" i="1" s="1"/>
  <c r="X141" i="1"/>
  <c r="W140" i="1"/>
  <c r="W149" i="1" s="1"/>
  <c r="V98" i="1"/>
  <c r="W98" i="1" s="1"/>
  <c r="X98" i="1" s="1"/>
  <c r="V49" i="1"/>
  <c r="W49" i="1" s="1"/>
  <c r="X140" i="1" l="1"/>
  <c r="X49" i="1"/>
  <c r="X297" i="1"/>
  <c r="X42" i="1"/>
  <c r="X217" i="1"/>
  <c r="X315" i="1"/>
  <c r="X314" i="1"/>
  <c r="W192" i="1" l="1"/>
  <c r="X312" i="1" l="1"/>
  <c r="X138" i="1"/>
  <c r="X96" i="1" l="1"/>
  <c r="X94" i="1"/>
  <c r="X91" i="1"/>
  <c r="X88" i="1"/>
  <c r="X85" i="1"/>
  <c r="X82" i="1"/>
  <c r="X79" i="1"/>
  <c r="X76" i="1"/>
  <c r="X73" i="1"/>
  <c r="X309" i="1"/>
  <c r="X308" i="1"/>
  <c r="W307" i="1"/>
  <c r="X307" i="1" s="1"/>
  <c r="X306" i="1" l="1"/>
  <c r="X304" i="1"/>
  <c r="X246" i="1" l="1"/>
  <c r="X243" i="1"/>
  <c r="X241" i="1"/>
  <c r="X238" i="1"/>
  <c r="X236" i="1"/>
  <c r="W60" i="1"/>
  <c r="W124" i="1" s="1"/>
  <c r="X174" i="1"/>
  <c r="X183" i="1"/>
  <c r="X181" i="1"/>
  <c r="X60" i="1" l="1"/>
  <c r="X182" i="1"/>
  <c r="X199" i="1" l="1"/>
  <c r="X303" i="1" l="1"/>
  <c r="X302" i="1"/>
  <c r="X206" i="1"/>
  <c r="X204" i="1"/>
  <c r="X158" i="1" l="1"/>
  <c r="X176" i="1"/>
  <c r="X173" i="1"/>
  <c r="X171" i="1" l="1"/>
  <c r="X200" i="1" l="1"/>
  <c r="X301" i="1" l="1"/>
  <c r="X300" i="1" l="1"/>
  <c r="X299" i="1"/>
  <c r="X295" i="1" l="1"/>
  <c r="X294" i="1"/>
  <c r="X292" i="1"/>
  <c r="X214" i="1" l="1"/>
  <c r="X213" i="1"/>
  <c r="X211" i="1"/>
  <c r="X212" i="1"/>
  <c r="X291" i="1" l="1"/>
  <c r="X290" i="1"/>
  <c r="X289" i="1"/>
  <c r="X288" i="1"/>
  <c r="X287" i="1" l="1"/>
  <c r="X286" i="1"/>
  <c r="X282" i="1" l="1"/>
  <c r="X275" i="1"/>
  <c r="X274" i="1"/>
  <c r="X285" i="1"/>
  <c r="X284" i="1"/>
  <c r="X283" i="1"/>
  <c r="X281" i="1"/>
  <c r="X280" i="1"/>
  <c r="X279" i="1"/>
  <c r="X278" i="1"/>
  <c r="X277" i="1"/>
  <c r="X276" i="1"/>
  <c r="X272" i="1"/>
  <c r="W271" i="1"/>
  <c r="X271" i="1" s="1"/>
  <c r="X269" i="1"/>
  <c r="X268" i="1"/>
  <c r="X260" i="1"/>
  <c r="X267" i="1"/>
  <c r="X266" i="1"/>
  <c r="X265" i="1"/>
  <c r="X263" i="1"/>
  <c r="X261" i="1"/>
  <c r="X259" i="1"/>
  <c r="X258" i="1"/>
  <c r="X257" i="1"/>
  <c r="X256" i="1"/>
  <c r="X255" i="1"/>
  <c r="X253" i="1"/>
  <c r="X251" i="1"/>
  <c r="X249" i="1"/>
  <c r="X247" i="1"/>
  <c r="X135" i="1"/>
  <c r="X133" i="1"/>
  <c r="X70" i="1" l="1"/>
  <c r="X65" i="1"/>
  <c r="X61" i="1"/>
  <c r="X67" i="1" l="1"/>
  <c r="X64" i="1"/>
  <c r="X59" i="1" l="1"/>
  <c r="X245" i="1"/>
  <c r="X242" i="1"/>
  <c r="X240" i="1"/>
  <c r="X239" i="1"/>
  <c r="X237" i="1"/>
  <c r="X235" i="1"/>
  <c r="X233" i="1" l="1"/>
  <c r="X230" i="1"/>
  <c r="X229" i="1"/>
  <c r="X228" i="1"/>
  <c r="X227" i="1"/>
  <c r="X226" i="1"/>
  <c r="X225" i="1"/>
  <c r="X224" i="1"/>
  <c r="X223" i="1"/>
  <c r="X222" i="1"/>
  <c r="X221" i="1"/>
  <c r="X220" i="1"/>
  <c r="X132" i="1"/>
  <c r="X131" i="1"/>
  <c r="X129" i="1"/>
  <c r="X126" i="1"/>
  <c r="X57" i="1"/>
  <c r="X54" i="1"/>
  <c r="X53" i="1"/>
  <c r="X52" i="1"/>
  <c r="X51" i="1"/>
  <c r="X50" i="1"/>
  <c r="X48" i="1"/>
  <c r="X47" i="1"/>
  <c r="X46" i="1"/>
  <c r="X45" i="1"/>
  <c r="X44" i="1"/>
  <c r="W197" i="1" l="1"/>
  <c r="X216" i="1" l="1"/>
  <c r="X210" i="1" l="1"/>
  <c r="X207" i="1"/>
  <c r="X205" i="1"/>
  <c r="X203" i="1"/>
  <c r="X201" i="1"/>
  <c r="X198" i="1" l="1"/>
  <c r="X196" i="1"/>
  <c r="X195" i="1"/>
  <c r="X194" i="1"/>
  <c r="X189" i="1"/>
  <c r="X188" i="1"/>
  <c r="X128" i="1" l="1"/>
  <c r="X127" i="1" l="1"/>
  <c r="X187" i="1"/>
  <c r="X186" i="1"/>
  <c r="X185" i="1"/>
  <c r="X180" i="1"/>
  <c r="X179" i="1"/>
  <c r="X177" i="1"/>
  <c r="X149" i="1" l="1"/>
  <c r="X175" i="1"/>
  <c r="X172" i="1"/>
  <c r="X170" i="1"/>
  <c r="X169" i="1" l="1"/>
  <c r="X168" i="1"/>
  <c r="X167" i="1"/>
  <c r="X166" i="1"/>
  <c r="X165" i="1"/>
  <c r="X164" i="1"/>
  <c r="X163" i="1"/>
  <c r="X162" i="1"/>
  <c r="X161" i="1"/>
  <c r="X159" i="1" l="1"/>
  <c r="X157" i="1"/>
  <c r="X156" i="1"/>
  <c r="X296" i="1" l="1"/>
  <c r="X155" i="1" l="1"/>
  <c r="X154" i="1"/>
  <c r="X152" i="1"/>
  <c r="X41" i="1"/>
  <c r="X124" i="1" s="1"/>
  <c r="X151" i="1" l="1"/>
  <c r="X346" i="1" s="1"/>
  <c r="W193" i="1"/>
  <c r="W346" i="1" s="1"/>
  <c r="X347" i="1" l="1"/>
  <c r="W347" i="1"/>
</calcChain>
</file>

<file path=xl/sharedStrings.xml><?xml version="1.0" encoding="utf-8"?>
<sst xmlns="http://schemas.openxmlformats.org/spreadsheetml/2006/main" count="4873" uniqueCount="1319">
  <si>
    <t xml:space="preserve">№ </t>
  </si>
  <si>
    <t>Наименование организации</t>
  </si>
  <si>
    <t>Код  ТРУ</t>
  </si>
  <si>
    <t xml:space="preserve">Наименование закупаемых товаров, работ и услуг </t>
  </si>
  <si>
    <t>Наименование закупаемых товаров, работ и услуг (на казахском языке)</t>
  </si>
  <si>
    <t xml:space="preserve">Краткая характеристика (описание) товаров, работ и услуг </t>
  </si>
  <si>
    <t>Краткая характеристика (описание) товаров, работ и услуг (на казахском языке)</t>
  </si>
  <si>
    <t>Дополнительная характеристика</t>
  </si>
  <si>
    <t>Дополнительная характеристика (на казахском языке)</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</si>
  <si>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</si>
  <si>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</si>
  <si>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</si>
  <si>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</si>
  <si>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</si>
  <si>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</si>
  <si>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</si>
  <si>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</si>
  <si>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</si>
  <si>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</si>
  <si>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</si>
  <si>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</si>
  <si>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</si>
  <si>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</si>
  <si>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</si>
  <si>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</si>
  <si>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</si>
  <si>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</si>
  <si>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Товары</t>
  </si>
  <si>
    <t>2. Работы</t>
  </si>
  <si>
    <t>Итого по работам</t>
  </si>
  <si>
    <t>Итого по товарам</t>
  </si>
  <si>
    <t>3. Услуги</t>
  </si>
  <si>
    <t>Итого по услугам</t>
  </si>
  <si>
    <t>АО "РД "КазМунайГаз"</t>
  </si>
  <si>
    <t>63.99.10.000.000.00.0777.000000000000</t>
  </si>
  <si>
    <t>Услуги по предоставлению информации</t>
  </si>
  <si>
    <t>Ақпараттар ұсыну жөніндегі қызмет көрсетулер</t>
  </si>
  <si>
    <t>Услуги по предоставлению информации (информации из СМИ, из баз данных, других собранных/обработанных сведений)</t>
  </si>
  <si>
    <t xml:space="preserve">Ақпараттар ұсыну жөніндегі қызмет көрсетулер (БАҚ-тан, деректер базасынан, басқа да жинақталған /пайдаланылған мәліметтерден алынған ақпараттар)   </t>
  </si>
  <si>
    <t>Услуги по информационно-аналитическому обеспечению по деятельности нефтегазовой отрасли РК</t>
  </si>
  <si>
    <t>ҚР мұнайгаз саласы қызметі бойынша ақпараттық-талдаулық қамтамасыз ету жөніндегі қызмет көрсетулер</t>
  </si>
  <si>
    <t>ЭОТТ</t>
  </si>
  <si>
    <t>ноябрь, декабрь 2016 года</t>
  </si>
  <si>
    <t>г.Астана</t>
  </si>
  <si>
    <t>с даты заключения договора по 31 декабря 2017 года</t>
  </si>
  <si>
    <t>оплата по факту оказания услуг</t>
  </si>
  <si>
    <t>г.Астана, пр.Кабанбай батыра, 17</t>
  </si>
  <si>
    <t>53.20.11.110.000.00.0777.000000000000</t>
  </si>
  <si>
    <t>Услуги по курьерской доставке почты</t>
  </si>
  <si>
    <t>Поштаны курьермен жеткізу жөніндегі қызмет көрсетулер</t>
  </si>
  <si>
    <t>ОИ</t>
  </si>
  <si>
    <t>74.30.11.000.000.00.0777.000000000000</t>
  </si>
  <si>
    <t>Услуги по устному и письменному переводу</t>
  </si>
  <si>
    <t>Ауызша және жазбаша аударма жөніндегі қызмет көрсетулер</t>
  </si>
  <si>
    <t>74.90.20.000.051.00.0777.000000000000</t>
  </si>
  <si>
    <t>Услуги по научно-технической обработке документов</t>
  </si>
  <si>
    <t>Құжаттарды ғылыми-техникалық өңдеу жөніндегі қызмет көрсетулер</t>
  </si>
  <si>
    <t>Құжаттарды ғылыми-техникалық өңдеу жөніндегі қызмет көрсетулер (есепті/сақталуын/құжаттардың реттелуін қамтамасыз ету)</t>
  </si>
  <si>
    <t>январь, февраль 2017 года</t>
  </si>
  <si>
    <t xml:space="preserve"> с 01 января 2017 года по 31 декабря 2017 года</t>
  </si>
  <si>
    <t>DDP</t>
  </si>
  <si>
    <t>штука</t>
  </si>
  <si>
    <t>Услуги по научно-технической обработке документов (обеспечение учета/сохранности/упорядочивания документов)</t>
  </si>
  <si>
    <t>оплата по факту выполнения работ</t>
  </si>
  <si>
    <t>78.10.11.000.003.00.0777.000000000000</t>
  </si>
  <si>
    <t>Услуги по аутсорсингу персонала</t>
  </si>
  <si>
    <t>Қызметкерлердің аутсорсингі жөніндегі қызмет көрсетулер</t>
  </si>
  <si>
    <t xml:space="preserve"> декабрь 2016 года</t>
  </si>
  <si>
    <t>ОВХ</t>
  </si>
  <si>
    <t>85.59.13.335.001.00.0777.000000000000</t>
  </si>
  <si>
    <t>Услуги по обучению (кроме в области начального, среднего, высшего образования)</t>
  </si>
  <si>
    <t xml:space="preserve">Оқыту (бастапқы, орта, жоғары білім саласын есептемегенде) жөніндегі қызмет көрсетулер </t>
  </si>
  <si>
    <t>Услуги по обучению (обучению/подготовке/переподготовке/повышению квалификации)</t>
  </si>
  <si>
    <t>Оқыту (оқыту/даярлау/қайта даярлау/біліктілігін арттыру) жөніндегі қызмет көрсетулер</t>
  </si>
  <si>
    <t>Услуги по подготовке, переподготовке и повышению квалификации работников, включая организацию обучающих тренингов и семинаров</t>
  </si>
  <si>
    <t>Оқытатын тренингтер мен семинарлар ұйымдастыруды қоса алғанда қызметкерлерді даярлау, қайта даярлау және біліктілігін арттыру жөніндегі қызмет көрсетулер</t>
  </si>
  <si>
    <t>Республика Казахстан, страны ближнего и дальнего зарубежья</t>
  </si>
  <si>
    <t>Услуги по предоставлению персонала</t>
  </si>
  <si>
    <t>Қызметкерлерді беру жөніндегі қызмет көрсетулер</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</si>
  <si>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</si>
  <si>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</si>
  <si>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Мүлікті зияннан сақтандыру қызметтері (автомобиль, теміржол, әуе жол, су транспорттарын, жүктерді сақтандыру қызметтерінен басқа)</t>
  </si>
  <si>
    <t>Мүлікті зияннан сақтандыру қызметтері (автомобильді, теміржол, әуе жол, су транспорттарын, жүкті сақтандыру қызметтерінен басқа)</t>
  </si>
  <si>
    <t xml:space="preserve">Услуги по страхованию имущества АО РД КМГ </t>
  </si>
  <si>
    <t>КМГ БӨ АҚ мүлігін сақтандыру қызметтері</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</si>
  <si>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</si>
  <si>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</si>
  <si>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Азаматтық құқықты сақтандыру қызметтері (автомобильдік, әуе жол, су транспорттарының иелерінін азаматтық құқығын сақтандыру қызметтерінен басқа)</t>
  </si>
  <si>
    <t>Услуги по страхованию ответственности директоров и должностных лиц и ответственнсти АО "РД "КазМунайГаз", связанной с ответственностью директоров и должностных лиц</t>
  </si>
  <si>
    <t>Директорлар мен лауазымды адамдардың жауаптылығын және «ҚазМұнайГаз» БӨ» АҚ-ның директорлар мен лауазымды адамдардың жауаптылығымен байланысты жауаптылығын сақтандыру қызметтері</t>
  </si>
  <si>
    <t>64.99.19.335.008.00.0777.000000000000</t>
  </si>
  <si>
    <t>Услуги регистратора ценных бумаг</t>
  </si>
  <si>
    <t>Құнды қағаздар тіркегіштің қызметтері</t>
  </si>
  <si>
    <t>Услуги независимого регистратора по ведению реестра акционеров</t>
  </si>
  <si>
    <t>Акционерлер тізімін жүргізу жөнінде тәуелсіз тіркегіш қызметтері</t>
  </si>
  <si>
    <t>64.99.19.335.006.00.0777.000000000000</t>
  </si>
  <si>
    <t>Услуги по листингу</t>
  </si>
  <si>
    <t>Листинг қызметтері</t>
  </si>
  <si>
    <t>Комиссия Казахстанской фондовой биржы</t>
  </si>
  <si>
    <t>Қазақстан қор биржасының комиссиясы</t>
  </si>
  <si>
    <t>ежеквартальная предоплата</t>
  </si>
  <si>
    <t>64.99.19.335.009.00.0777.000000000000</t>
  </si>
  <si>
    <t>Услуги маркет-мейкера</t>
  </si>
  <si>
    <t>Маркет-мейкетлердің қызметтері</t>
  </si>
  <si>
    <t>Обязательное поддержание двухсторонних котировок по акциям на КФБ</t>
  </si>
  <si>
    <t>ҚҚБ қарапайым акциялары бойынша міндетті екіжақты баға белгілеуді қолдау</t>
  </si>
  <si>
    <t>62.09.20.000.012.00.0777.000000000000</t>
  </si>
  <si>
    <t>Услуги по предоставлению доступа к информационным ресурсам, находящимся в сети Интернет</t>
  </si>
  <si>
    <t>Интернет желілерінде болып табылатын ақпараттық ресурстарға қатынауды ұсыну бойынша қызметтер</t>
  </si>
  <si>
    <t>Услуги по предоставлению доступа к информационным ресурсам, находящимся в сети Интернет (сертификация пользователей, получение доступа и др.)</t>
  </si>
  <si>
    <t>Интернет желілерінде (пайдаланушылардың сертификациялары, қатынауды алу және т.б.) болып табылатын ақпараттық ресурстарға қатынауды ұсыну бойынша қызметтер</t>
  </si>
  <si>
    <t>Ақпаратты ұсыну  қызметтері</t>
  </si>
  <si>
    <t xml:space="preserve">Ақпаратты ұсыну қызеттері (БАҚ-нан, мәліметтер базасынан, басқа да жиналған/өңделген мәліметтерден ақпараттар) </t>
  </si>
  <si>
    <t>Услуги по предоставлению информации о наличии/отсутствии просрочек по погашению займов сотрудников группы компании РД КМГ</t>
  </si>
  <si>
    <t>ҚМГ БӨ-нің қызметкерлерінің кешіктірілген несие өтеу тобының болуы / болмауы туралы ақпаратты қамтамасыз ету бойынша қызметтер</t>
  </si>
  <si>
    <t>94.12.10.335.005.00.0777.000000000000</t>
  </si>
  <si>
    <t>Услуги рейтингового агентства</t>
  </si>
  <si>
    <t>Рейтинг агенттігінің қызметтері</t>
  </si>
  <si>
    <t>Услуги по присвоению и подтверждению рейтингов (Standard and Poor's)</t>
  </si>
  <si>
    <t>Рейтингтердің беру және растау қызметтері (Standard and Poor's)</t>
  </si>
  <si>
    <t>Комиссия Лондонской фондовой биржы (LSE)</t>
  </si>
  <si>
    <t>Лондон қор биржасының комиссиясы (LSE)</t>
  </si>
  <si>
    <t>64.99.19.335.012.00.0777.000000000000</t>
  </si>
  <si>
    <t>Услуги по регулированию финансовых рынков</t>
  </si>
  <si>
    <t>Қаржы нарығын реттеу бойынша қызметтер</t>
  </si>
  <si>
    <t>Услуги по надзору за финансовыми рынками (Комиссия FCA)</t>
  </si>
  <si>
    <t>Қаржылық нарықтарды бақылау қызметтері (FCA комиссиясы)</t>
  </si>
  <si>
    <t>Услуги по предоставлению доступа к просмотру торгов в режиме реального времени на Казахстанской фондовой бирже</t>
  </si>
  <si>
    <t>Қазақстан Қор Биржасындағы нақты уақытқа сәйкес сауданы бақылауды ұсыну бойынша қызметтер</t>
  </si>
  <si>
    <t>декабрь 2016 года</t>
  </si>
  <si>
    <t>май, июнь 2017 года</t>
  </si>
  <si>
    <t>апрель, май 2017 года</t>
  </si>
  <si>
    <t>август, сентябрь 2017 года</t>
  </si>
  <si>
    <t>Великобритания, г.Лондон</t>
  </si>
  <si>
    <t>с 01 января 2017 года по 31 декабря 2017 года</t>
  </si>
  <si>
    <t>авансовый платеж-100%</t>
  </si>
  <si>
    <t>с даты заключения договора по 31 мая 2018 года</t>
  </si>
  <si>
    <t>с даты заключения договора по 31 марта 2018 года</t>
  </si>
  <si>
    <t>переходящий, 06.2017-05.2018</t>
  </si>
  <si>
    <t>переходящий, 05.2017-03.2018</t>
  </si>
  <si>
    <t>переходящий, 09.2017-03.2018</t>
  </si>
  <si>
    <t>58.29.50.000.000.00.0777.000000000000</t>
  </si>
  <si>
    <t>Услуги по продлению лицензий на право использования программного обеспечения</t>
  </si>
  <si>
    <t>Бағдарламалық қамтамасыз ету құқығына лицензияны ұзарту бойынша қызметтер</t>
  </si>
  <si>
    <t>Продление срока действия лицензий SAS ABM</t>
  </si>
  <si>
    <t>SAS ABM лицензияларының мерзімін ұзарту қызметтері</t>
  </si>
  <si>
    <t>Услуги по продлению срока действия лицензий SAS FM</t>
  </si>
  <si>
    <t>SAS FM лицензияларының мерзімін ұзарту қызметтері</t>
  </si>
  <si>
    <t>сентябрь, октябрь 2017 года</t>
  </si>
  <si>
    <t>70.21.10.000.000.00.0777.000000000000</t>
  </si>
  <si>
    <t>Услуги по поддержанию связи с общественностью/организациями и другой аудиторией</t>
  </si>
  <si>
    <t>Көпшілікпен/ұйымдармен және басқа да аудиториямен байланыс орнату жөніндегі қызмет көрсетулер</t>
  </si>
  <si>
    <t xml:space="preserve">Инвесторлармен байланыстар бойынша 
іс-шараларды қолдау жөніндегі қызметтер. Қызметтердің стандартты жиынтығы үшін төлем әдетте ай сайын жүргізіледі және ағымдағы мәселелер бойынша кеңесшілерге кез келген уақытта хабарласуға мүмкіндік береді, оның ішінде тоқсандық қаржылық баспасөз-релиздер, инвесторлар үшін стандартты тұсаукесерлерді жаңарту, инвестициялық іс-шараларға қатысуды қолдау және акционерлердің құрылымын жыл сайын зерттеуді қоса есептегенде жобалық негіздегі ұйымдастырулық қызмет көрсетулер, perception study
</t>
  </si>
  <si>
    <t xml:space="preserve">США, Великобритания, Европа,  Азия (Восточная Азия и Юго-Восточная Азия), Казахстан и другие страны по требованию Заказчика. </t>
  </si>
  <si>
    <t>66.12.11.335.000.00.0777.000000000000</t>
  </si>
  <si>
    <t>Услуги по брокерским операциям с ценными бумагами</t>
  </si>
  <si>
    <t>Бағалы қағаздармен брокерлік операциялар жөніндегі қызмет көрсетулер</t>
  </si>
  <si>
    <t>Услуги по операциям с ценными бумагами без номинального держания</t>
  </si>
  <si>
    <t>Номиналды ұсаусыз бағалы қағаздармен операциялар жүргізу жөніндегі қызмет көрсетулер</t>
  </si>
  <si>
    <t>Услуги корпоративного брокера для АО "РД "КазМунайГаз". Рекомендации по раскрытию информации, обзор динамики курса акций Компании, рекомендации по дивидендной политике и выплатах, подготовка отчета по ценным бумагам Компании и анализ рынка, рекомендации по рыночной ситуации в связи с предполагаемыми стратегическими сделками.</t>
  </si>
  <si>
    <t>Бағалы қағаздар рыногындағы коммерциялық брокерлік қызметтер. Ақпараттар ұсыну жөніндегі ұсынымдар, Компания акцияларының бағамы серпінін шолу, дивидендтік саясат пен төлемдер жөніндегі ұсынымдар, Компанияның бағалы қағаздары жөніндегі есепті дайындау және рынокты талдау, болжамды стратегиялық мәмілелер жасауға байланысты рыноктық жағдай жөніндегі ұсынымдар.</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</si>
  <si>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</si>
  <si>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</si>
  <si>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Конференциялар/семинарлар/форумдар/конкурстар/корпоративтік/спорттық/мәдени/мерекелік және сол сияқты іс-шараларды ұйымдастыру/өткізу жөніндегі қызмет көрсетулер</t>
  </si>
  <si>
    <t>Услуги по организации роуд-шоу. Полный спектр услуг по организации роуд шоу, включая  таргетирование, организационные вопросы. Услуги по стратегическому и техническому сопровождению при проведении роуд шоу Заказчика</t>
  </si>
  <si>
    <t>Таргеттеуді, ұйымдастырулық мәселелерді қоса алғанда роуд-шоу ұйымдастыру жөніндегі қызмет көрсетулер. Тапсырысшының роуд-шоуын өткізу кезінде стратегиялық және техникалық жүргізу жөніндегі қызмет көрсетулер</t>
  </si>
  <si>
    <t>93.19.19.900.001.00.0777.000000000000</t>
  </si>
  <si>
    <t>Услуги по размещению информационных материалов в средствах массовой информации</t>
  </si>
  <si>
    <t>Бұқаралық ақпарат құралдарында ақпараттық материалдарды орналастыру жөніндегі қызмет көрсетулер</t>
  </si>
  <si>
    <t>Услуги по размещению информации в зарубежных средствах массовой информации</t>
  </si>
  <si>
    <t>Ақпараттарды шетелдік бұқаралық ақпарат құралдарында орналастыру жөніндегі қызметтер</t>
  </si>
  <si>
    <t xml:space="preserve"> </t>
  </si>
  <si>
    <t>Интернет жүйесінде бар ақпараттық ресурстарға кіру рұқсаттарын ұсыну жөніндегі қызмет көрсетулер</t>
  </si>
  <si>
    <t>Интернет жүйесінде бар ақпараттық ресурстарға кіру рұқсаттарын ұсыну жөніндегі қызмет көрсетулер (пайдаланушыларды сертификаттау, рұқсаттар алу және басқалары)</t>
  </si>
  <si>
    <t>Услуги по предоставлению доступа к Информационно-аналитическому сервису «Thomson», находящегося  в сети Интернет, для целей мониторинга и анализа состояния мировых рынков энергоресурсов и услуги по предоставлению информационных материалов с целью изучения финансовых рынков и анализа деятельности публичных компаний (сертификация пользователей, получение доступа и др.)</t>
  </si>
  <si>
    <t>Әлемдік энергоресурстар рыногының мониторингі мен жай-күйін талдау мақсатында  Интернет торабында бар Thomson ақпараттық-талдау сервисіне кіру рұқсатын беру жөніндегі қызмет көрсетулер және қаржылық рыноктарды зерделеу және ашық компаниялардың қызметін талдау мақсатында ақпараттық материалдар ұсыну жөніндегі қызмет көрсетулер (пайдаланушыларды сертификаттау, кіруге рұқсат және т.б,).</t>
  </si>
  <si>
    <t>62.09.20.000.011.00.0777.000000000000</t>
  </si>
  <si>
    <t>Услуги по предоставлению программного терминала в пользование</t>
  </si>
  <si>
    <t>Бағдарламалық терминалды пайдалануға ұсыну жөніндегі қызмет көрсетулер</t>
  </si>
  <si>
    <t>Информационные услуги по предоставлению в пользование программного терминала</t>
  </si>
  <si>
    <t>Бағдарламалық терминалды пайдалануға ұсыну жөніндегі ақпараттық қызмет көрсетулер</t>
  </si>
  <si>
    <t>Услуги по предоставлению  информационно-аналитического программного терминала "Bloomberg Professional" в пользование.(сертификация пользователей, получение доступа и др.). Услуги включают предоставление информации международными информационными агентствами, информационно-аналитическими изданиями для целей мониторинга и анализа состояния мировых рынков энергоресурсов и услуги по предоставлению информационных материалов с целью изучения финансовых рынков и анализа деятельности публичных компаний для АО "РД "КМГ"</t>
  </si>
  <si>
    <t>Bloomberg Professional ақпараттық-талдау бағдарламалық терминалды пайдалануға беру жөніндегі қызмет көрсетулер (пайдаланушыларды сертификаттау, кіруге рұқсат және т.б,). Қызмет көрсетулерге «ҚМГ» БӨ» АҚ үшін әлемдік энергоресурстар рыногының мониторингі мен жай-күйін талдау мақсатында халықаралық ақпараттық агенттіктердің, ақпараттық-талдау басылымдардың ақпараттар ұсынуы және ашық компаниялардың қызметін талдау мақсатында ақпараттық материалдар ұсыну жөніндегі қызмет көрсетулер.</t>
  </si>
  <si>
    <t>RNS London Stock Exchange порталына кіру рұқсатын беру жөніндегі қызмет көрсетулер. Веб-порталды жүргізу және техникалық қолдау</t>
  </si>
  <si>
    <t xml:space="preserve">оплата по факту оказания услуг </t>
  </si>
  <si>
    <t>авансовый платеж-80%</t>
  </si>
  <si>
    <t>Страны Европы, США, Великобритания</t>
  </si>
  <si>
    <t xml:space="preserve"> Услуги по предоставлению доступа к порталу "Regulatory News Service London Stock Exchange".</t>
  </si>
  <si>
    <t>Услуги по поддержке мероприятий по связям с инвесторами.Стандартный набор услуг дает возможность обращаться к  подрядчику в любое время по текущим вопросам, включая квартальные финансовые пресс-релизы, обновление стандартных презентаций для инвесторов, поддержка участия в инвестиционных мероприятиях и ряд организационных услуг на проектной основе, в том числе ежегодное исследование структуры акционеров, оценка восприятия (perception study)</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</si>
  <si>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</si>
  <si>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</si>
  <si>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Нормативтік/техникалық құжаттамаларды/технологиялық сызбаларды/төлқұжаттарды, техника-экономикалық негіздемелер мен сол сияқты құжаттарды әзірлеу/түзету жөніндегі жұмыстар</t>
  </si>
  <si>
    <t>Работы по подготовке годового отчета АО "РД КМГ" и его продвижению на рынке. Подготовка годового отчета за 2016 год, включая разработку дизайн-концепции и структуры, копирайтинг, подбор материалов и фотографий, верстка отчета, подготовка прочих языковых версий, печать, а также подготовка электронной версии отчета.</t>
  </si>
  <si>
    <t>с даты заключения договора по 30 июня 2017 года</t>
  </si>
  <si>
    <t>«ҚМГ» БӨ» АҚ-ның жылдық есебін дайындау және оны рынокта ілгерілету жөніндегі жұмыстар. Дизайн-тұжырымдама мен құрылымды әзірлеуді, копирайтингті, материалдар мен фото суреттерді іріктеуді, есепті беттеуді, өзге тілдердегі нұсқаларын дайындауды, басып шығаруды, таратуды, сондай-ақ есептің электрондық нұсқасын дайындауды қоса алғанда 2016 жылға арналған жылдық есепті дайындау</t>
  </si>
  <si>
    <t>оплата по факту поставки товара</t>
  </si>
  <si>
    <t>62.09.20.000.000.00.0777.000000000000</t>
  </si>
  <si>
    <t>Услуги по администрированию и техническому обслуживанию программного обеспечения</t>
  </si>
  <si>
    <t>Бағдарламалық қамтамасыз етудің техникалық қызмет көрсетуі мен әкімшілендіру бойынша қызметтер</t>
  </si>
  <si>
    <t xml:space="preserve">Услуги по сопровождению и технической поддержке программного обеспечения SAS FM </t>
  </si>
  <si>
    <t xml:space="preserve"> SAS FM техникалық қолдау және қызмет көрсету жөніндегі қызмет көрсетулер;</t>
  </si>
  <si>
    <t>ЭЦПП</t>
  </si>
  <si>
    <t>58.13.20.000.001.00.0999.000000000000</t>
  </si>
  <si>
    <t>Работы по разработке и распространению корпоративной газеты/журналов</t>
  </si>
  <si>
    <t>Корпоравтивтік газет/журналдарды әзірлеу және тарату жөніндегі жұмыстар</t>
  </si>
  <si>
    <t>Работы по разработке и распространению корпоративной газеты "Мунайлы Мекен"</t>
  </si>
  <si>
    <t xml:space="preserve"> Республика Казахстан</t>
  </si>
  <si>
    <t xml:space="preserve">93.19.19.900.001.00.0777.000000000000                                      </t>
  </si>
  <si>
    <t>Бұқаралық ақпарат құралдарында ақпараттық материалдарды орналастыру қызметі</t>
  </si>
  <si>
    <t>Аймақтық басылымдар және электрондық БАҚ-та ақпараттық материалдарды орналастыру қызметі</t>
  </si>
  <si>
    <t xml:space="preserve">Услуги по размещению информационных материалов в средствах массовой информации                                            </t>
  </si>
  <si>
    <t xml:space="preserve">Услуги по размещению информационных материалов в средствах массовой информации                 </t>
  </si>
  <si>
    <t>Услуги по размещению  информационных материалов в отечественных печатных СМИ</t>
  </si>
  <si>
    <t>Отандық басылымдарда ақпараттық материалдарды орналастыру қызметі</t>
  </si>
  <si>
    <t>63.99.10.000.001.00.0777.000000000000</t>
  </si>
  <si>
    <t xml:space="preserve">Услуги по подписке на информационные ленты                         </t>
  </si>
  <si>
    <t>Ақпараттық ленталарға жазылу қызметі</t>
  </si>
  <si>
    <t>Халықаралық ақпарат агенттіктерінің (Интерфакс) жаңалықтар лентасына жазылу қызметі</t>
  </si>
  <si>
    <t>53.10.11.100.000.00.0777.000000000000</t>
  </si>
  <si>
    <t>Услуги по подписке на печатные периодические издания</t>
  </si>
  <si>
    <t>Мерзімдік басылымдарға жазылу қызметі</t>
  </si>
  <si>
    <t>Қағазға басылып шығарылған мерзімдік басылымдарды алу қызметі (жазылу)</t>
  </si>
  <si>
    <t>Отандық электрондық БАҚ-та ақпараттық материалдарды орналастыру қызметі</t>
  </si>
  <si>
    <t>Конференциялар/семинарлар/форумдар/байқаулар/корпоративтік/спорттық/мәдени/мерекелік және басқа да іс-шараларды ұйымдастыру/өткізу қызметі</t>
  </si>
  <si>
    <t>Услуги по организации пресс-туров, форумов, семинаров, пресс-конференций, творческих конкурсов, тренингов и встреч с журналистами, а также с профсоюзными комитетами</t>
  </si>
  <si>
    <t>Пресс-турлар, форумдар, семинарлар, баспасөз конференциялары, шығармашылық байқаулар, журналистермен  және кәсіподақ комитеттерімен кездесулер және тренингтер ұйымдастыру қызметі</t>
  </si>
  <si>
    <t xml:space="preserve">Услуги по интенсификации PR деятельности компании в интернет пространстве                                                          </t>
  </si>
  <si>
    <t xml:space="preserve">Компанияның интернеттегі PR қызметін күшейту қызметі               </t>
  </si>
  <si>
    <t>63.99.10.000.002.00.0777.000000000000</t>
  </si>
  <si>
    <t>Услуги информационного мониторинга</t>
  </si>
  <si>
    <t>Ақпараттық мониторинг қызметі</t>
  </si>
  <si>
    <t xml:space="preserve">Қазақстандық және шетелдік БАҚ-қа медиа-мониторинг жасау қызметі                         </t>
  </si>
  <si>
    <t>74.20.23.000.000.00.0777.000000000000</t>
  </si>
  <si>
    <t>Услуги по фото/видеосъемке</t>
  </si>
  <si>
    <t>Фотоға түсіру және бейнетүсірілім бойынша қызметтер</t>
  </si>
  <si>
    <t>Услуги по фото-видеосъемке корпоративных мероприятий, проведение фото туров и фото-сессий</t>
  </si>
  <si>
    <t xml:space="preserve">Корпоративтік іс-шараларды фото-видеоға түсіру, фото –турлар мен фотосессиялар өткізу қызметі   </t>
  </si>
  <si>
    <t xml:space="preserve">59.11.13.000.002.00.0777.000000000000           </t>
  </si>
  <si>
    <t xml:space="preserve">Услуги по подготовке/производству/выпуску видеосюжетов, роликов и аналогичных видеозаписей                                                                                           </t>
  </si>
  <si>
    <t>Бейнесюжеттер, роликтер және басқа да бейне жазбаларды шығару/өндіру/әзірлеу жөніндегі қызметтер</t>
  </si>
  <si>
    <t>Услуги по изготовлению и наполнению видео контентом (видеоролики, графические элементы, документальные фильмы, инфо-графические заставки и др.) светодиодного наружного экрана.</t>
  </si>
  <si>
    <t>Сыртқы жарықдиодты экранды бейне контентпен (бейне роликтер, графикалық элементтер, деректі фильмдер, инфографикалық көріністер және басқалар) толтыру және әзірлеу жөніндегі қызыметер</t>
  </si>
  <si>
    <r>
      <rPr>
        <sz val="10"/>
        <color indexed="8"/>
        <rFont val="Times New Roman"/>
        <family val="1"/>
        <charset val="204"/>
      </rPr>
      <t>Услуги по приобретению периодических печатных изданий на бумажном носителе (подписка)</t>
    </r>
  </si>
  <si>
    <t>49.32.12.000.000.00.0777.000000000000</t>
  </si>
  <si>
    <t>Услуги по аренде легковых автомобилей с водителем</t>
  </si>
  <si>
    <t> Жеңіл автомобильдерді жүргізушісімен жалға беру бойынша қызметтер</t>
  </si>
  <si>
    <t>Автотранспортные услуги по разовым заявкам в городах Астана и Алматы</t>
  </si>
  <si>
    <t>Астана, Алматы қалаларында біррретік тапсырыстар бойынша автокөліктік кызмет көрсетү</t>
  </si>
  <si>
    <t>Услуги автотранспорта в Мангистауской области</t>
  </si>
  <si>
    <t>Манғыстау облысында автокөліктік қызмет көрсету</t>
  </si>
  <si>
    <t>Мангистауская область</t>
  </si>
  <si>
    <t>Услуги автотранспорта в Атырауской области</t>
  </si>
  <si>
    <t>Атырау облысында автокөліктік қызмет көрсету</t>
  </si>
  <si>
    <t>Атырауская область</t>
  </si>
  <si>
    <t>93.12.10.900.001.00.0777.000000000000</t>
  </si>
  <si>
    <t xml:space="preserve"> Фтнес клубтардың қызмет көрсетулері</t>
  </si>
  <si>
    <t>Фтнес клубтардың қызмет көрсетулері</t>
  </si>
  <si>
    <t>Услуги фитнес клубов для сотрудников ЦА АО "РД "КазМунайГаз"</t>
  </si>
  <si>
    <t>«ҚазМұнайГаз» БӨ» АҚ ОА қызметкерлері үшін фитнес клубтың қызмет көрсетуі</t>
  </si>
  <si>
    <t>12 месяцев с даты заключения договора</t>
  </si>
  <si>
    <t>по территории Республики Казахстан, страны СНГ, ближнее и дальнее зарубежье</t>
  </si>
  <si>
    <t>65.12.12.335.000.00.0777.000000000000</t>
  </si>
  <si>
    <t>Аурудан сақтандыру қызметтері</t>
  </si>
  <si>
    <t>Қызметкерлер мен олардың отбасы мүшелерін науқастану жағдайына медициналық сақтандыру</t>
  </si>
  <si>
    <t>84.25.11.000.001.00.0777.000000000000</t>
  </si>
  <si>
    <t>Услуги по тушению пожаров/предупреждению пожаров</t>
  </si>
  <si>
    <t> Өрт өшіру/өрттердің алдын алу жөніндегі қызмет көрсетулер</t>
  </si>
  <si>
    <t> Астана қаласындағы «ҚазМұнайГаз» АҚ әкімшілік ғимаратында Өрт өшіру/өрттердің алдын алу жөніндегі қызмет көрсетулер</t>
  </si>
  <si>
    <t>81.29.13.000.001.00.0777.000000000000</t>
  </si>
  <si>
    <t>Услуги санитарные (дезинфекция, дезинсекция, дератизация и аналогичные)</t>
  </si>
  <si>
    <t>Санитариялық қызмет көрсетулер (дезинфекциялау, дезинсекциялау, дератизациялау және ұқсас қызметтер көрсету)</t>
  </si>
  <si>
    <t xml:space="preserve">Услуги санитарные (дезинфекция, дезинсекция, дератизация и аналогичные) офиса ЦА АО РД КазМунайГаз </t>
  </si>
  <si>
    <t xml:space="preserve">«ҚазМұнайгаз» БӨ» АҚ 
ОА офисында санитарлық қызмет көрсетулер (дезинфекциялау, дезинсекциялау, дератизациялау және ұқсас қызметтер көрсету)
</t>
  </si>
  <si>
    <t>84.21.11.000.001.00.0777.000000000000</t>
  </si>
  <si>
    <t>Услуги по оформлению виз, консульский сбор</t>
  </si>
  <si>
    <t>Виза рәсімдеу бойынша қызметтер, консулдық алым</t>
  </si>
  <si>
    <t>Услуги визовой поддержки, консульский сбор/ Визовая поддержка для командированных сотрудников ЦА, расходы на консульские сборы</t>
  </si>
  <si>
    <t>ОА іссапарға жіберілген қызметкерлері үшін визалық қолдау, консулдық алымдарға арналған шығыстар</t>
  </si>
  <si>
    <t>г.Астана, Алматы</t>
  </si>
  <si>
    <r>
      <t xml:space="preserve">Услуги добровольного медицинского страхования </t>
    </r>
    <r>
      <rPr>
        <sz val="10"/>
        <color indexed="8"/>
        <rFont val="Times New Roman"/>
        <family val="1"/>
        <charset val="204"/>
      </rPr>
      <t>работников АО "РД "КазМунайГаз"</t>
    </r>
  </si>
  <si>
    <r>
      <t xml:space="preserve">"ҚазМұнайГаз" БӨ" АҚ </t>
    </r>
    <r>
      <rPr>
        <sz val="10"/>
        <color indexed="8"/>
        <rFont val="Times New Roman"/>
        <family val="1"/>
        <charset val="204"/>
      </rPr>
      <t xml:space="preserve">қызметкерлерін ерікті медициналық сақтандыру қызметі </t>
    </r>
  </si>
  <si>
    <t xml:space="preserve">Услуги по тушению/предупреждению пожаров в административном помещении АО «РД «КазмунайГаз» в г.Астане </t>
  </si>
  <si>
    <t>Салық салу саласындағы консультациялық қызметтер</t>
  </si>
  <si>
    <t>Консультационные услуги по сложным вопросам налогообложения при сделках и минимизации дополнительных начислений со стороны налоговых органов</t>
  </si>
  <si>
    <t>69.20.31.000.000.00.0777.000000000000</t>
  </si>
  <si>
    <t>Услуги консультационные по вопросам налогообложения и налогового учета</t>
  </si>
  <si>
    <t>26.30.21.200.002.00.0796.000000000000</t>
  </si>
  <si>
    <t>Коммутатор сетевой</t>
  </si>
  <si>
    <t>Желілік коммутатор</t>
  </si>
  <si>
    <t>способ коммутации с промежуточным хранением (Store and Forward), симметричный, управляемый (сложный)</t>
  </si>
  <si>
    <t>Аралық сақтау мүмкіндігі бар коммутация тәсілі (Store and Forward), симметриялы, басқарылмалы (күрделі)</t>
  </si>
  <si>
    <t>Коммутатор сетевой, PoE, 48 портов</t>
  </si>
  <si>
    <t>48 портты, PoE - желілік коммутаторы</t>
  </si>
  <si>
    <t>26.30.23.900.029.00.0796.000000000002</t>
  </si>
  <si>
    <t>Аппарат телефонный</t>
  </si>
  <si>
    <t>Телефон аппараты</t>
  </si>
  <si>
    <t>IP-телефония</t>
  </si>
  <si>
    <t>IP-телефониясы</t>
  </si>
  <si>
    <t>Телефонный аппарат IP с многокнопочной панелью быстрого набора (для приемных)</t>
  </si>
  <si>
    <t>IP-телефон аппараты, көп пернелі жедел теру тақтасымен (қабылдау бөлмелеріне)</t>
  </si>
  <si>
    <t>Видео-конференц телефон со спикерфоном громкой связи (для малых конференц-залов и кабинетов руководства)</t>
  </si>
  <si>
    <t>Бейне-конференц телефоны, дауысты байланыс спикерфонмен (кіші конференц-залдар және басшылар бөлмелеріне арналған)</t>
  </si>
  <si>
    <t>Аудио-конференц телефон со спикерфоном громкой связи (для малых конференц-залов и директоров департаментов)</t>
  </si>
  <si>
    <t>Аудио-конференц телефоны, дауысты байланыс спикерфонмен (кіші конференц-залдарға және департамент директорлары бөлмелеріне арналған)</t>
  </si>
  <si>
    <t>Телефонный аппарат IP</t>
  </si>
  <si>
    <t>IP телефон аппараты</t>
  </si>
  <si>
    <t>Телефонный аппарат IP с видео-камерой (для руководства)</t>
  </si>
  <si>
    <t>Бейне-камералы IP-телефон аппараты (басшыларға арналңған)</t>
  </si>
  <si>
    <t>26.20.16.300.006.00.0796.000000000046</t>
  </si>
  <si>
    <t>Принтер лазерный</t>
  </si>
  <si>
    <t>Лазерлі принтер</t>
  </si>
  <si>
    <t>цветной, формат А4, скорость печати (ч/б) 20-30 стр/м, разрешение 600*600 dpi</t>
  </si>
  <si>
    <t>түрлі-түсті, А4 форматты, басып шығару жылдамдығы (қ/а) – 20-30 пар/м аз, ажыратымдылығы - 600 х 600 dpi</t>
  </si>
  <si>
    <t>Принтер цветной А4 лазерный (для руководства)</t>
  </si>
  <si>
    <t>Лазерлі А4 түрлі-түсті принтер (басшыларға)</t>
  </si>
  <si>
    <t>26.20.18.900.001.01.0796.000000000011</t>
  </si>
  <si>
    <t>Устройство</t>
  </si>
  <si>
    <t>Құрылғы</t>
  </si>
  <si>
    <t>многофункциональное, печать лазерная, разрешение 1200*1200 dpi</t>
  </si>
  <si>
    <t>Көп функционалды, лазерлі басылым, ажыратымдылығы - 1200 х 1200 dpi</t>
  </si>
  <si>
    <t>МФУ (многофункциональное устройство) А4 черно-белое лазерное (для руководителей подразделений)</t>
  </si>
  <si>
    <t>КФҚ (көп функционалды құрылғы) лазерлі А4, ақ-қара түсті (бөлім жетекшілеріне арналған)</t>
  </si>
  <si>
    <t>26.20.12.000.001.00.0796.000000000010</t>
  </si>
  <si>
    <t>Терминал</t>
  </si>
  <si>
    <t>сбора данных, настольный, мобильный, режим системы учета и инвентаризации основных средств</t>
  </si>
  <si>
    <t>мәлімет жинау, үстелді, мобилді, есептеу жүйесі тәртібі және негізгі құрал-жабдықтарды түгендеу</t>
  </si>
  <si>
    <t>Терминалы для МФУ</t>
  </si>
  <si>
    <t>КФҚ терминалы</t>
  </si>
  <si>
    <t>62.01.29.000.003.00.0839.000000000000</t>
  </si>
  <si>
    <t>Базовый комплект лицензий</t>
  </si>
  <si>
    <t>Лицензиялардың негізгі жиынтығы</t>
  </si>
  <si>
    <t xml:space="preserve">на программный продукт (кроме услуг по предоставлению лицензии) </t>
  </si>
  <si>
    <t>бағдарламалық өнімге (лицензия беру бойынша қызметтерден басқа)</t>
  </si>
  <si>
    <t>Лицензии программного обеспечения Microsoft</t>
  </si>
  <si>
    <t>Microsoft бағдарламалық жасақтамасына лицензиялар</t>
  </si>
  <si>
    <t>Лицензии программного обеспечения виртуальной инфраструктуры</t>
  </si>
  <si>
    <t>Виртуалды инфраструктура бағдарламалы жасақтамасына лицензиялар</t>
  </si>
  <si>
    <t>42.22.22.335.000.00.0999.000000000000</t>
  </si>
  <si>
    <t>Телекоммуникациялық жабдықтарды жаңарту/ жондеу бойынша жұмыстар</t>
  </si>
  <si>
    <t>Телекоммуникациялық жабдықтарды жаңарту/ жөндеу бойынша жұмыстар</t>
  </si>
  <si>
    <t>Работы по модернизации системы видеоконференц-связи в залах совещаний</t>
  </si>
  <si>
    <t>Мәжіліс залындағы бейне-дыбыс конференциялық байланыс жүйесінің телекоммуникациялық жабдықтарын жаңарту бойынша жұмыстар</t>
  </si>
  <si>
    <t>80.20.10.000.007.00.0999.000000000000</t>
  </si>
  <si>
    <t>Работы по установке/монтажу систем безопасности и аналогичных систем</t>
  </si>
  <si>
    <t>Қауіпсіздік жүйелері және ұқсас жүйелерді  орнату/монтаждау жұмыстары</t>
  </si>
  <si>
    <t>Работы по внедрению Системы предотвращения утечек информации (Data Leakage Prevention)</t>
  </si>
  <si>
    <t>Ақпараттың жайылып кетуін болдырмау жүйесін (Data Leakage Prevention) енгізу жұмыстары</t>
  </si>
  <si>
    <t>33.14.11.200.000.00.0999.000000000000</t>
  </si>
  <si>
    <t>Работы по ремонту / реконструкции электрического, электрораспределительного / регулирующего оборудования и аналогичной аппаратуры</t>
  </si>
  <si>
    <t>Электрлік, электрді тарату/реттеу жабдықтары және ұқсас аспаптарды жөндеу/жаңарту жұмыстары</t>
  </si>
  <si>
    <t>Ремонтно-восстановительные работы комплекса оборудования системы кондиционирования и бесперебойного электропитания</t>
  </si>
  <si>
    <t>Салқындату жүйесі мен тұрақты электр қуатымен қамту жабдығы кешенін жөндеу және қалпына келтіру жұмыстары</t>
  </si>
  <si>
    <t>Ремонтно-восстановительные работы комплекса оборудования интегрированной системы безопасности</t>
  </si>
  <si>
    <t>Біріктірілген қауіпсіздік жүйесін жөндеу және қалпына келтіру жұмыстары</t>
  </si>
  <si>
    <t>июнь, июль 2017 года</t>
  </si>
  <si>
    <t>с даты заключения договора по 31 октября 2017 года</t>
  </si>
  <si>
    <t>61.90.10.900.001.00.0777.000000000000</t>
  </si>
  <si>
    <t>Услуги телекоммуникационные</t>
  </si>
  <si>
    <t>Телекоммуникациялық қызметтер</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</si>
  <si>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</si>
  <si>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Бейнеконференц байланыс, Интернет желісіне, деректерді беру арналарына, халықаралық және қалааралық байланыс және SIP телефониясына қолжетімділік қызметтерін көрсету</t>
  </si>
  <si>
    <t>Услуги доступа к сети Интернет, каналам передачи данных, международной и междугородней связи, телефонии</t>
  </si>
  <si>
    <t>Ғаламтор желісіне, деректерді табыстау арнасына, халықаралық және қалааралық байланысқа шығу, телефония бойынша қызмет көрсету</t>
  </si>
  <si>
    <t>61.20.42.100.000.00.0777.000000000000</t>
  </si>
  <si>
    <t>Услуги по доступу к Интернету</t>
  </si>
  <si>
    <t>Ғаламторға қол жеткізу қызметтер</t>
  </si>
  <si>
    <t>Кеңжолақты сым жүйелері арқылы Ғаламторға шығу мүмкіндігі ұсынылған қызметтер</t>
  </si>
  <si>
    <t>Услуги по доступу к Интернету по резервному каналу</t>
  </si>
  <si>
    <t>Қосалқы арна арқылы Ғаламторға шығу қызметтері</t>
  </si>
  <si>
    <t>61.10.11.200.000.00.0777.000000000000</t>
  </si>
  <si>
    <t>Услуги телефонной связи</t>
  </si>
  <si>
    <t>Телефон байланысының қызметтері</t>
  </si>
  <si>
    <t>Услуги фиксированной местной, междугородней, международной телефонной связи  - доступ и пользование</t>
  </si>
  <si>
    <t>Нақты жергілікті, қалааралық, халықаралық телефон байланысы қызметтері – қатынау және пайдалану</t>
  </si>
  <si>
    <t>Услуги по техническому обслуживанию и сопровождению системы ТБД и интеграционных процессов  (Территориально-распределенный Банк Данных геолого-геофизической и промысловой информации)</t>
  </si>
  <si>
    <t>АДБ (геологиялы-геофизикалық және кәсіпшілік ақпараттың Аймақты-бөлістірілген Деректер Банкі) жүйесі мен интеграциялық процесстерге техникалық қызмет көрсету және қолдау қызметтері</t>
  </si>
  <si>
    <t>96.09.19.900.001.00.0777.000000000000</t>
  </si>
  <si>
    <t>Заңгерлік анықтамалық-ақпарат жүйесін пайдалану құқығы бойынша лицензияларды беру бойынша қызметтер</t>
  </si>
  <si>
    <t>Услуги по предоставлению права пользования программного обеспечения справочно-информационной системы «Параграф»</t>
  </si>
  <si>
    <t>«Параграф» анықтамалық-ақпараттық жүйесі бағдарламалық жасақтамасын пайдалану құқығын ұсыну қызметтері</t>
  </si>
  <si>
    <t>Услуги по технической поддержки системы по управлению персоналом</t>
  </si>
  <si>
    <t>Қызметкерлерді басқару жүйесіне техникалық қолдау қызметтері</t>
  </si>
  <si>
    <t>62.09.20.000.001.00.0777.000000000000</t>
  </si>
  <si>
    <t>Услуги по администрированию и техническому обслуживанию программно-аппаратного комплекса</t>
  </si>
  <si>
    <t>Бағдарламалық-аппараттық кешенді әкімшілендіру және техникалық қызмет көрсету бойынша қызметтер</t>
  </si>
  <si>
    <t>Услуги по техническому обслуживанию и сопровождению системы телефонной / видео связи</t>
  </si>
  <si>
    <t>Телефон/бейне байланыс жүйесіне техникалық қызмет көрсету және қолдау бойынша қызметтер</t>
  </si>
  <si>
    <t>Услуги по техническому обслуживанию и сопровождению объектов ИТ-инфраструктуры</t>
  </si>
  <si>
    <t>ИТ-инфрақұрылымның объектілерін техникалық қызмет көрсету және қолдау қызметтері</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</si>
  <si>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</si>
  <si>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</si>
  <si>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Өрт/күзет дабылдамасы/өрт сөндіру жүйесі/бейнебақылау және ұқсас жабдықтарға техникалық қызмет көрсету бойынша қызметтер</t>
  </si>
  <si>
    <t>Өрт/күзет дабылдамасы/өрт сөндіру жүйесі/бейнебақылау және ұқсас жабдықтарғатехникалық қызмет көрсету бойынша қызметтер</t>
  </si>
  <si>
    <t>Услуги по техническому обслуживанию интегрированной системы безопасности</t>
  </si>
  <si>
    <t>Біріктірілген қауіпсіздік жүйесіне қызмет көрсету бойынша қызметтер</t>
  </si>
  <si>
    <t>Услуги по техническому обслуживанию и сопровождению системы электронного документооборота</t>
  </si>
  <si>
    <t>Электронды құжат айналысын техникалық қызмет көрсету және қолдау қызметтер</t>
  </si>
  <si>
    <t>Бағдарламалық қамтамасыз етуды жаңарту бойынша қызметтер</t>
  </si>
  <si>
    <t>Қолда бар бағдарламалық қамтамасыз етуді жаңарту бойынша қызметтер</t>
  </si>
  <si>
    <t>Услуги по продлению действия лицензионного программного обеспечения, подписка на обновления программного обеспечения</t>
  </si>
  <si>
    <t>Лицензиялық бағдарламалық қамтамасыз ету әрекет ету уақытын ұзарту бойынша қызметтері; бағдарламалық қамтамасыз етуді жаңартуға жазылу</t>
  </si>
  <si>
    <t>Услуги по обновлению программного обеспечения SafeQ</t>
  </si>
  <si>
    <t>SafeQ бағдарламалық қамтамасыз етуді жаңарту бойынша қызметтері</t>
  </si>
  <si>
    <t>февраль, март 2017 года</t>
  </si>
  <si>
    <t>62.02.30.000.001.00.0777.000000000000</t>
  </si>
  <si>
    <t>Услуги по сопровождению и технической поддержке информационной системы</t>
  </si>
  <si>
    <t>Ақпараттық жүйені техникалық қамтамасыз ету және жүргізу бойынша қызмет атқарулар</t>
  </si>
  <si>
    <t>Услуги по сопровождению и развитию системы SAP</t>
  </si>
  <si>
    <t xml:space="preserve">SAP жүйесін жүргізу және  дамыту бойынша қызмет атқарулар </t>
  </si>
  <si>
    <t>Услуги по технической поддержке системы SAP</t>
  </si>
  <si>
    <t xml:space="preserve">SAP жүйесін техникалық қамтамасыз ету бойынша қызмет атқарулар </t>
  </si>
  <si>
    <t>Электронды архивті техникалық қамтамасыз ету және қолдау бойынша қызметтер</t>
  </si>
  <si>
    <t>Интеграциялық қызмет көрсету шинасын техникалық қамтамасыз ету</t>
  </si>
  <si>
    <t>62.01.11.900.008.00.0777.000000000000</t>
  </si>
  <si>
    <t>Услуги по интегрированию программного обеспечения</t>
  </si>
  <si>
    <t>Ақпараттық қамтамасыз етуді интеграциялау бойынша қызмет</t>
  </si>
  <si>
    <t>Услуги по интегрированию программного обеспечения и аналогичных систем</t>
  </si>
  <si>
    <t>Ақпараттық қамтамасыз ету және сәйкес жүйелерді интеграциялау бойынша қызмет</t>
  </si>
  <si>
    <t>Внедрение функциональности ТОРО в системе SAP</t>
  </si>
  <si>
    <t>SAP жүйесінде ТОРО функционалын енгізу</t>
  </si>
  <si>
    <t>г.Жанаозен</t>
  </si>
  <si>
    <t>Внедрение системы поддержки пользователей SAP на базе SAP Solution Manager</t>
  </si>
  <si>
    <t xml:space="preserve">SAP Solution Manager негізінде  SAP қолданушыларды қолдау жүйесін енгізу </t>
  </si>
  <si>
    <t>26.20.13.000.009.01.0796.000000000001</t>
  </si>
  <si>
    <t>Сервер</t>
  </si>
  <si>
    <t>Общего назначения, сверхплотный с горизонтальным масштабированием ресурсов</t>
  </si>
  <si>
    <t>Көлденең маштабтау қорымен аса тығыз, жалпы мақсатты</t>
  </si>
  <si>
    <t>Услуги по технической поддержке интеграционной сервисной шины</t>
  </si>
  <si>
    <t>62.02.30.000.004.00.0777.000000000000</t>
  </si>
  <si>
    <t>Услуги по модернизации информационной системы</t>
  </si>
  <si>
    <t>Ақпараттық жүйені жаңарту жөніндегі қызмет көрсетулер</t>
  </si>
  <si>
    <t>Услуги по модернизации информационной системы "Электронный архив"</t>
  </si>
  <si>
    <t>Электрондық архив ақпараттық жүйені жаңарту жөніндегі қызмет көрсетулер</t>
  </si>
  <si>
    <t>Услуги по техническому обслуживанию и сопровождению электронного архива</t>
  </si>
  <si>
    <t>06.10.10.110.000.00.0168.000000000019</t>
  </si>
  <si>
    <t>Нефть</t>
  </si>
  <si>
    <t xml:space="preserve">Мұнай </t>
  </si>
  <si>
    <t>сырая, массовая доля воды не более 0,5%, массовая концентрация хлористых солей не более 300 мг/дм3, сернистая, средняя, группа 2, СТ РК 1347-2005</t>
  </si>
  <si>
    <t>Күкiрттi орташа 2 топ, судың салмақтық үлесі, %, хлорлы тұздардың 0, 5 аспайтын, жаппай шоғырландыруы, мг/дм3, 300 аспайтын</t>
  </si>
  <si>
    <t xml:space="preserve"> DDP</t>
  </si>
  <si>
    <t>тонна (метрическая)</t>
  </si>
  <si>
    <t>20.59.42.900.009.00.0168.000000000000</t>
  </si>
  <si>
    <t xml:space="preserve"> Монометиланилин (N-метиланилин)</t>
  </si>
  <si>
    <t>Монометиланилин (N-метиланилин)</t>
  </si>
  <si>
    <t>технический, присадка к топливу, для повышения октанового числа</t>
  </si>
  <si>
    <t>техникалық, отынға қоспа, октан санын арттыру үшін</t>
  </si>
  <si>
    <t xml:space="preserve">Октаноповышающие присадки - Присадки N-метиланилин (ММА) для повышения октанового числа автобензина и улучшения качественных параметров </t>
  </si>
  <si>
    <t xml:space="preserve">Октан арттырушы қоспалар - авто жанармайдың октан санын арттыру және сапалық параметрлерін жақсартуға арналған N-метиланилин (ММА) отырғыштары </t>
  </si>
  <si>
    <t>Павлодарская область, г.Павлодар, ул.Химкомбинатовская 1, База ТОО "ПНХЗ"</t>
  </si>
  <si>
    <t>с даты заключения договора по 31 декабря 2017 года (в течении 15 календарных дней с даты получения заявки на поставку товара)</t>
  </si>
  <si>
    <t>Атырауская область, г.Атырау, ул. З.Кабдолова,1, склад ТОО "АНПЗ"</t>
  </si>
  <si>
    <t>19.20.99.000.000.00.0999.000000000000</t>
  </si>
  <si>
    <t>Работы по переработке нефти</t>
  </si>
  <si>
    <t>Мұнайды өңдеу бойынша жұмыстар</t>
  </si>
  <si>
    <t>Павлодарская область, г.Павлодар</t>
  </si>
  <si>
    <t>Атырауская область, г.Атырау</t>
  </si>
  <si>
    <t>ПНХЗ мұнай өңдеу жөніндегі жұмыстар</t>
  </si>
  <si>
    <t>АНПЗ мұнай өңдеу жөніндегі жұмыстар</t>
  </si>
  <si>
    <t xml:space="preserve">Работы по переработке нефти на ПНХЗ </t>
  </si>
  <si>
    <t>Работы по переработке нефти на АНПЗ</t>
  </si>
  <si>
    <t>52.29.19.100.000.00.0777.000000000000</t>
  </si>
  <si>
    <t>Услуги по транспортно-экспедиторскому обслуживанию</t>
  </si>
  <si>
    <t>Көліктік-экспедиторлық қызмет көрсету қызметтері</t>
  </si>
  <si>
    <t>Комплекс услуг по транспортно-экспедиторскому обслуживанию</t>
  </si>
  <si>
    <t>Көліктік-экспедиторлық қызмет көрсету жөніндегі қызметтер кешені</t>
  </si>
  <si>
    <t>Услуги транспортной экспедиции на подъездных путях ПНХЗ (грузоотправление нефтепродуктов). Услуга грузоотправления  нефтепродуктов на ПНХЗ (предъявление  груза к перевозке, оформление перевозочных документов)</t>
  </si>
  <si>
    <t xml:space="preserve">ПМХЗ кіреберіс жолдарындағы көлік экспедициясы қызметі (мұнай өнімдерін жүк ретінде жөнелту). ПМХЗ-де мұнай өнімдерін жүк ретінде жөнелту қызметтері (жүкті тасымалдауға беру, тасымал құжаттарын ресімдеу)  </t>
  </si>
  <si>
    <t>Павлодарская область, г.Павлодар, подъездные пути ТОО "ПНХЗ"</t>
  </si>
  <si>
    <t>Услуги транспортной экспедиции на подъездных путях АНПЗ (грузоотправление нефтепродуктов). Услуга грузоотправления  нефтепродуктов на АНПЗ (предъявление  груза к перевозке, оформление перевозочных документов)</t>
  </si>
  <si>
    <t xml:space="preserve">АМӨЗ кіреберіс жолдарындағы көлік экспедициясы қызметі (мұнай өнімдерін жүк ретінде жөнелту). АМӨЗ-де мұнай өнімдерін жүк ретінде жөнелту қызметтері (жүкті тасымалдауға беру, тасымал құжаттарын ресімдеу)  </t>
  </si>
  <si>
    <t>Атырауская область, г.Атырау, подъездные пути ТОО "АНПЗ"</t>
  </si>
  <si>
    <t>52.21.19.900.022.00.0777.000000000000</t>
  </si>
  <si>
    <t>Услуги эксплуатации подъездных путей</t>
  </si>
  <si>
    <t>Кіріс жолдарын пайдалану қызметтері</t>
  </si>
  <si>
    <t>Услуги подъездных путей на ТОО "ПНХЗ", предоставление подъездного пути, оплата времени нахождения вагонов на п/п от подачи до уборки</t>
  </si>
  <si>
    <t xml:space="preserve">"ПНХЗ" ЖШС кіреберіс жолдарының қызметі, кіреберіс жолдарын беру, вагондарды алғанға дейін "ЛогистикТрансПВ" ЖШС кіреберіс жолдарында тұру уақытына ақы төлеу    </t>
  </si>
  <si>
    <t>Павлодарская область, г.Павлодар, ст. Павлодар-порт</t>
  </si>
  <si>
    <t>Услуги прохождения вагонов по соед. пути: предоставление подъездного (соедительного) пути по прохождению вагонов на станции Акжайык по ТОО "АНПЗ"</t>
  </si>
  <si>
    <t xml:space="preserve">Қосылатын жолдар бойынша вагондардың өту қызметі: "Ақжайық станциясынан "АМӨЗ" ЖШС-ға дейін вагондардың өтуі үшін кіреберіс (қосылатын) жолдарын беру </t>
  </si>
  <si>
    <t>Атырауская область, г.Атырау, ст. Акжайык</t>
  </si>
  <si>
    <t>Услуги подъездных путей на ТОО "АНПЗ", предоставление подъездного пути, оплата времени нахождения вагонов на п/п от подачи до уборки</t>
  </si>
  <si>
    <t xml:space="preserve">"АМӨЗ" ЖШС кіреберіс жолдарының қызметі, кіреберіс жолдарын беру, вагондарды алғанға дейін "Атырау Логистик Сервис - БӨ" ЖШС кіреберіс жолдарында тұру уақытына ақы төлеу    </t>
  </si>
  <si>
    <t>Атырауская область, г.Атырау, ст. Акжайык, п/п. ТОО "АНПЗ"</t>
  </si>
  <si>
    <t>77.39.19.900.016.00.0777.000000000000</t>
  </si>
  <si>
    <t>Услуги по аренде резервуаров</t>
  </si>
  <si>
    <t>Резервуарларды жалдау жөніндегі көрсетілетін  қызметтер</t>
  </si>
  <si>
    <t>Услуги по аренде резервуаров для хранения мазута, дизельного топлива, автобензинов, авиакеросина</t>
  </si>
  <si>
    <t>Мазутты, дизель отынын, автожанармайды, авиакеросинді сақтау үшін резервуарларды жалдау</t>
  </si>
  <si>
    <t>Мазутты, дизель отынын, автожанармайды, авиакерсоинді сақтау үшін резервуарларды жалдау</t>
  </si>
  <si>
    <t>68.20.12.960.000.00.0777.000000000000</t>
  </si>
  <si>
    <t>Услуги по аренде административных/производственных помещений</t>
  </si>
  <si>
    <t>Офистік үй-жайларды жалға алу бойынша қызметтер</t>
  </si>
  <si>
    <t xml:space="preserve">ПМХЗ-де телефон үй-жайын жалдау жөніндегі қызметтер </t>
  </si>
  <si>
    <t xml:space="preserve">Услуги по аренде телефонизированного помещения  на АНПЗ </t>
  </si>
  <si>
    <t xml:space="preserve">АМОЗ-де телефон үй-жайын жалдау жөніндегі қызметтер </t>
  </si>
  <si>
    <t>80.10.12.000.000.00.0777.000000000000</t>
  </si>
  <si>
    <t>Услуги охраны</t>
  </si>
  <si>
    <t>Күзету қызметтері</t>
  </si>
  <si>
    <t>Услуги охраны (патрулирование/охрана объектов/помещений/имущества/людей и аналогичное)</t>
  </si>
  <si>
    <t>Күзету қызметтері (тору/объектлерді күзету/ғимараттарды/мүліктерді/адамдар мен ұқсастарды)</t>
  </si>
  <si>
    <t>Услуги военизированной железнодорожной охраны (услуги по охране и сопровождению груза (ГСМ), поставляемых ж.д. цистернами)</t>
  </si>
  <si>
    <t xml:space="preserve">Темір жол цистерналармен жеткізілетін жүкті (ЖЖМ) қорғау және алып жүру жөніндегі қызмет көрсетулер </t>
  </si>
  <si>
    <t>январь 2017 года</t>
  </si>
  <si>
    <t>82.19.13.000.001.00.0777.000000000000</t>
  </si>
  <si>
    <t>Услуги по оформлению</t>
  </si>
  <si>
    <t>Ресімдеу жөніндегі қызметтер</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</si>
  <si>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</si>
  <si>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Техникалық/ құқық белгілеуші/рұқсат беруші және басқа құжаттарды алу/ресімдеу жөніндегі қызметтер (Тиісті тіркеулерде/органдарда мен ұқсастарда ресімдеу/қайта ресімдеу/дайындау/қайта дайындау/тіркеу/қайта тіркеу )</t>
  </si>
  <si>
    <t xml:space="preserve">Услуги по оформлению сопроводительных накладных на нефтепродукты (СНН) </t>
  </si>
  <si>
    <t>Мұнай өнімдеріне жолдама жүкқұжатын рәсімдеу жөніндегі көрсетілетін қызметі</t>
  </si>
  <si>
    <t>Қызметкерлерді беру жөніндегі қызмет көрсетулері</t>
  </si>
  <si>
    <t>49.20.12.200.000.00.0777.000000000000</t>
  </si>
  <si>
    <t>Услуги железнодорожного транспорта по перевозкам нефтепродуктов в вагонах-цистернах</t>
  </si>
  <si>
    <t>Жүкті экспедициялау бойынша қызметтер</t>
  </si>
  <si>
    <t xml:space="preserve">ТЭО по перевозке грузов жд транспортом с представлением услуг оперирования вагонов </t>
  </si>
  <si>
    <t xml:space="preserve">Вагондардың операциялық қызметі мен қоса жүкті темір жол көлігімен тасымалдау жөніндегі ТЭН. </t>
  </si>
  <si>
    <t>Республика Казахстан</t>
  </si>
  <si>
    <t>Тауардың шығуы туралы сараптама жүргізу жөніндегі қызметтер</t>
  </si>
  <si>
    <t xml:space="preserve">Услуги по проведению экспертизы происхождения товара </t>
  </si>
  <si>
    <t>84.11.12.200.000.00.0777.000000000000</t>
  </si>
  <si>
    <t>Услуги по таможенному оформлению</t>
  </si>
  <si>
    <t>Кедендік рәсімдеу бойынша қызметтер</t>
  </si>
  <si>
    <t>Кедендік рәсімдеу бойынша қызметтер кешені</t>
  </si>
  <si>
    <t xml:space="preserve"> Услуги таможенного представителя по таможенному оформлению нефтепродуктов на экспорт</t>
  </si>
  <si>
    <t xml:space="preserve">Өнімдері экспортқа кедендік ресімдеу жөніндегі кедендік өкілінің қызметін сатып алу   </t>
  </si>
  <si>
    <t>Кеден органдары алдындағы жауапкершілікті сақтандыру бойынша қызметтер</t>
  </si>
  <si>
    <t>Добровольное страхование гражданско-правовой ответственности перед таможенными органами (обеспечение уплаты таможенных пошлин).</t>
  </si>
  <si>
    <t xml:space="preserve">(кедендік бажды төлеуді қамтамасыз ету) Кеден органдары алдындағы  азаматтық-құқықтық жауапкершілікті  ерікті сақтандыру  </t>
  </si>
  <si>
    <t>71.20.19.000.011.00.0777.000000000000</t>
  </si>
  <si>
    <t>Услуги по проведению лабораторных/лабораторно-инструментальных исследований/анализов</t>
  </si>
  <si>
    <t xml:space="preserve">Зертханалық/зертхана-құралжабдық зерттеу жүргізу жөніндегі қызметтер </t>
  </si>
  <si>
    <t>Услуги независимых лабораторных исследований для таможенного декларирования товаров (мазут, ВГО, печное топливо)</t>
  </si>
  <si>
    <t>тауарлады кедендік декларациялау ушін тәуелсіз зертханалық зерттеулерді жүргізу жөніндегі қызметтер</t>
  </si>
  <si>
    <t xml:space="preserve">Информационно-аналитические издания по обзору международных рынков нефти и нефтепродуктов </t>
  </si>
  <si>
    <t>Халықаралық мұнай және мұнай өнімдері рыноктарын шолу жөніндегі ақпараттық-талдау басылымдары</t>
  </si>
  <si>
    <t xml:space="preserve">Услуги по информационному обеспечению котировками цен на нефть и нефтепродуктами в режиме реального времени  </t>
  </si>
  <si>
    <t xml:space="preserve"> Дәл уақытта режимінде мұнай мен мұнай өнімдерінің бағалар котировкалары бойынша ақпараттық қамтамасыз ету жөніндегі қызмет көрсетулер </t>
  </si>
  <si>
    <t>73.20.11.000.000.00.0777.000000000000</t>
  </si>
  <si>
    <t>Услуги по изучению/исследованию/мониторингу/анализу рынка/деятельности</t>
  </si>
  <si>
    <t>Рынокты/қызметті зерделеу/зерттеу/мониторингілеу/талдау жөніндегі қызмет көрсетулер</t>
  </si>
  <si>
    <t>Услуги по исследованию транспортных и сопутствующих издержек, возникающих при экспорте казахстанской нефти</t>
  </si>
  <si>
    <t>Қазақстандық мұнайды экспорттау кезінде туындайтын көліктік және қосымша шығындарды тексеру жөніндегі қызмет көрсетулер</t>
  </si>
  <si>
    <t>74.90.12.000.005.00.0777.000000000000</t>
  </si>
  <si>
    <t>Услуги по оценке стоимости товарно-материальных ценностей</t>
  </si>
  <si>
    <t>Тауарлық, материалдық құндылықтарды бағалау қызметі</t>
  </si>
  <si>
    <t xml:space="preserve">Услуги по оценке (экспертиза) рыночной стоимости сырой нефти на экспорт </t>
  </si>
  <si>
    <t>Экспортталатын мұнайдың нарықтық құнын бағалау (экспертиза) қызмет көрсетулер</t>
  </si>
  <si>
    <t>Ақпараттық жүйені сүйемелдеу және техникалық қолдау бойынша қызметтер</t>
  </si>
  <si>
    <t>Ақпараттық жүйені жүргізу және техникалық қолдау жөніндегі қызметтер</t>
  </si>
  <si>
    <t>Rail-Тариф тасу ақысын есептеу үшін бағдарламалық қамтамасыз етуді жүргізу  жөніндегі қызмет көрсетулер</t>
  </si>
  <si>
    <t>71.20.19.000.010.00.0777.000000000000</t>
  </si>
  <si>
    <t>Услуги по диагностированию/экспертизе/анализу/испытаниям/тестированию/осмотру</t>
  </si>
  <si>
    <t>Диагностикалау/сараптамалау/ талдау/ сынау/ тестлеу/ байқау жөніндегі қызмет көрсетулер</t>
  </si>
  <si>
    <t>Услуги по выдаче сертификатов о происхождении товара</t>
  </si>
  <si>
    <t>Мұнай мен мұнай өнімдерінің шығу елін айқындау жөніндегі сараптамалық қызмет көрсетулер</t>
  </si>
  <si>
    <t>Бағдарламалық қамтамасыз етуді пайдалану құқығына лицензияны ұзарту бойынша қызметтер</t>
  </si>
  <si>
    <t>Услуги по продлению лицензии  для оформления таможенных документов</t>
  </si>
  <si>
    <t>Кедендік құжаттарды ресімдеу үшін бағдарламалық қамтамасыз етуді пайдалану құқығына лицензияны ұзарту бойынша қызметтер</t>
  </si>
  <si>
    <t>Диагностикалау/сараптамалау/талдау/сынақтамалау/тестілеу/тексеру қызметтері</t>
  </si>
  <si>
    <t xml:space="preserve">Услуги по сопровождению программного обеспечения для расчета провозной платы Rail-Тариф </t>
  </si>
  <si>
    <t>ВСЕГО:</t>
  </si>
  <si>
    <t>Салық органдарының жақтарынан қосымша есептеп шығаруларын минимизациялаудың және салық есептеудегі туындайтын қиын мәселелерi бойынша консультациялық қызметтер</t>
  </si>
  <si>
    <t>Консультации по налоговому сопровождению финансово-хозяйственой деятельности АО "РД "КазМунайГаз" за 2015-2016 гг</t>
  </si>
  <si>
    <t>ӨБ ҚазМұнайГаз АҚ 2015-2016жж. қаржылық-өндірістік қызметінде салық сұрақтары бойынша консультациялық қызмет көрсету</t>
  </si>
  <si>
    <t xml:space="preserve"> Қолданбалы бағдарламалық қамтамасыз етудің техникалық қызмет көрсетуі мен әкімшілендіру бойынша қызметтер</t>
  </si>
  <si>
    <t>Бағдарламалық қамтамасыз етудің қолданбалы техникалық қызмет көрсетуі мен әкімшілендіру бойынша қызметтер</t>
  </si>
  <si>
    <t>Услуги по технической поддержке и обслуживанию 1С:Бухгалтерия 8.2</t>
  </si>
  <si>
    <t>1С:Бухгалтерия 8.2 техникалық қолдау және қызмет көрсету жөніндегі қызмет көрсетулер;</t>
  </si>
  <si>
    <t>66.29.11.000.000.00.0777.000000000000</t>
  </si>
  <si>
    <t>Услуги актуариев</t>
  </si>
  <si>
    <t>Актуарийлер қызметтері</t>
  </si>
  <si>
    <t>Услуги по актуарной оценке обязательств по состоянию на 31 декабря 2016 года</t>
  </si>
  <si>
    <t>2016 жылдың 31 желтоқсанындағы жағдай бойынша міндеттемелерді пайымды бағалау жөніндегі қызмет көрсетулер</t>
  </si>
  <si>
    <t>с 01 января 2017 года по 28 февраля 2017 года</t>
  </si>
  <si>
    <t>авансовый платеж-90%</t>
  </si>
  <si>
    <t>комплект</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</si>
  <si>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</si>
  <si>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</si>
  <si>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</si>
  <si>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Ақпараттар беру жөніндегі қызмет көрсетулер</t>
  </si>
  <si>
    <t>Ақпараттар беру (БАҚ-тан, деректер базаларынан ақпараттар, басқа да жинақталған/өңделген мәліметтер) жөніндегі қызмет көрсетулер</t>
  </si>
  <si>
    <t xml:space="preserve"> декабрь 2016 года, январь 2017 года</t>
  </si>
  <si>
    <t>декабрь 2016 года, январь 2017 года</t>
  </si>
  <si>
    <t>82.99.19.000.005.00.0777.000000000000</t>
  </si>
  <si>
    <t>Услуги по ведению секретного делопроизводства</t>
  </si>
  <si>
    <t>Құпия іс жүргізу жөніндегі қызмет көрсетулер</t>
  </si>
  <si>
    <t>Құпия іс жүргізу  жөніндегі қызмет көрсетулер</t>
  </si>
  <si>
    <t>Обеспечение режима секретности, ведение секретного делопроизводства, организация технической защиты используемых государственных секретов</t>
  </si>
  <si>
    <t>Құпиялық режимін қамтамасыз ету, құпия ісқағаздарын жүргізу, пайдаланылатын мемлекеттік құпияларды техникалық қорғауды ұйымдастыру</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</si>
  <si>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</si>
  <si>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</si>
  <si>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Тауарлар, жұмыстар мен қызмет көрсетулердің бірыңғай номенклатуралық анықтамалықты пайдалануға ұсыну жөніндегі қызмет көрсетулер</t>
  </si>
  <si>
    <t>Услуги по актуализации Единого номенклатурного справочника товаров, работ и услуг</t>
  </si>
  <si>
    <t>62.09.20.000.005.00.0777.000000000000</t>
  </si>
  <si>
    <t>Услуги по пользованию информационной системой электронных закупок</t>
  </si>
  <si>
    <t>Электрондық сатып алудың ақпараттық жүйесіне кіруді қамтамасыз ету жөніндегі қызмет көрсетулер</t>
  </si>
  <si>
    <t>Услуги по техническому сопровождению карты мониторинга местного содержания</t>
  </si>
  <si>
    <t>Қазақстандық қатысу мониторингінің картасын техникалық алып жүру қызмет көрсетулер</t>
  </si>
  <si>
    <t>Консультационные услуги по проведению ежегодного обзора внутренних документов на соответствие применимым требованиям регулирующих органов Великобритании</t>
  </si>
  <si>
    <t>Ішкі құжаттардың Ұлыбританияның реттеуші органдарының қолданылатын талаптарына сәйкестігіне жыл сайын шолу жүргізу жөніндегі консультациялық қызмет көрсетулер</t>
  </si>
  <si>
    <t>Бастамашылық құлақтандыруға арналған коммуникация құралдарын ұсыну жөніндегі қызмет көрсетулер</t>
  </si>
  <si>
    <t xml:space="preserve">Услуги по предоставлению средств коммуникации для инициативного информирования в соответствии с регуляторными требованиями Великобритании. </t>
  </si>
  <si>
    <t xml:space="preserve">Ұлыбританияның реттеуші талаптарына сәйкес бастамашылық құлақтандыруға арналған коммуникация құралдарын ұсыну жөніндегі қызмет көрсетулер. </t>
  </si>
  <si>
    <t>ДК қызметін бағалау</t>
  </si>
  <si>
    <t>Халықаралық стандарттарға және рейтингтік агенттіктердің талаптарына сәйкес "ҚазМұнайГаз" БӨ" АҚ Директорлар кеңесінің қызметіне баға беру және оны жетілдіру жөнінде ұсынымдар дайындау</t>
  </si>
  <si>
    <t>66.19.91.335.000.00.0777.000000000000</t>
  </si>
  <si>
    <t>Услуги по финансовым консультациям</t>
  </si>
  <si>
    <t>Қаржылық консультациялар жөніндегі қызмет көрсетулер</t>
  </si>
  <si>
    <t>61.90.10.400.002.00.0777.000000000000</t>
  </si>
  <si>
    <t>Услуги по предоставлению средств коммуникаций для инициативного информирования</t>
  </si>
  <si>
    <t xml:space="preserve">74.90.19.000.000.00.0777.000000000000 </t>
  </si>
  <si>
    <t>Услуги консультационные по оценке/анализу деятельности</t>
  </si>
  <si>
    <t>Комплекс консультационных услуг по оценке/анализу деятельности</t>
  </si>
  <si>
    <t>Оценка деятельности совета директоров в АО «РД КазМунайГаз» в соответствии с международными стандартами и требованиями рейтинговых агентств и выработка рекомендаций по ее совершенствованию</t>
  </si>
  <si>
    <t>Нефть сырая, соответствующая требованиям СТ РК 1347-2005, для дальнейшей переработке на НПЗ РК</t>
  </si>
  <si>
    <t xml:space="preserve">Шикі мұнай, СТ РК 1347-2005 талаптарына сәйкес келетін, одан әрі МХЗ-де өңдеу үшін  </t>
  </si>
  <si>
    <t>Нефть сырая, соответствующая требованиям СТ РК 1347-2005, для дальнейшей переработке на НХЗ</t>
  </si>
  <si>
    <t>Нефть сырая, соответствующая требованиям СТ РК 1347-2005, для дальнейшей переработке на НПЗ</t>
  </si>
  <si>
    <t xml:space="preserve">Шикі мұнай, СТ РК 1347-2005 талаптарына сәйкес келетін, одан әрі МӨЗ-де өңдеу үшін  </t>
  </si>
  <si>
    <t>НПЗ РК</t>
  </si>
  <si>
    <t>при страховании на случай болезни-Республика Казахстан, при выезде Застрахованных за рубеж по Международному страховому полису-зарубежные страны</t>
  </si>
  <si>
    <t>51.21.14.000.001.00.0777.000000000000</t>
  </si>
  <si>
    <t>Услуги воздушного транспорта по перевозкам пассажиров без расписания</t>
  </si>
  <si>
    <t xml:space="preserve">Әуе көлігінің жолаушыларды кестесіз тасымалдау бойынша қызмет көрсетулері </t>
  </si>
  <si>
    <t>Услуги воздушного транспорта по перевозкам пассажиров без расписания (внутренние и международные)</t>
  </si>
  <si>
    <t>Әуе көлігінің жолаушыларды кестесіз тасымалдау бойынша қызмет көрсетулері (ішкі және сыртқы)</t>
  </si>
  <si>
    <t xml:space="preserve">Услуги по аренде помещения  на ПНХЗ </t>
  </si>
  <si>
    <t>1 Т</t>
  </si>
  <si>
    <t>2 Т</t>
  </si>
  <si>
    <t>3 Т</t>
  </si>
  <si>
    <t>4 Т</t>
  </si>
  <si>
    <t>5 Т</t>
  </si>
  <si>
    <t>6 Т</t>
  </si>
  <si>
    <t>7 Т</t>
  </si>
  <si>
    <t>8 Т</t>
  </si>
  <si>
    <t>9 Т</t>
  </si>
  <si>
    <t>10 Т</t>
  </si>
  <si>
    <t>11 Т</t>
  </si>
  <si>
    <t>12 Т</t>
  </si>
  <si>
    <t>13 Т</t>
  </si>
  <si>
    <t>14 Т</t>
  </si>
  <si>
    <t>15 Т</t>
  </si>
  <si>
    <t>16 Т</t>
  </si>
  <si>
    <t>17 Т</t>
  </si>
  <si>
    <t>18 Т</t>
  </si>
  <si>
    <t>1 Р</t>
  </si>
  <si>
    <t>2 Р</t>
  </si>
  <si>
    <t>3 Р</t>
  </si>
  <si>
    <t>4 Р</t>
  </si>
  <si>
    <t>5 Р</t>
  </si>
  <si>
    <t>6 Р</t>
  </si>
  <si>
    <t>7 Р</t>
  </si>
  <si>
    <t>8 Р</t>
  </si>
  <si>
    <t>1 У</t>
  </si>
  <si>
    <t>2 У</t>
  </si>
  <si>
    <t>3 У</t>
  </si>
  <si>
    <t>4 У</t>
  </si>
  <si>
    <t>5 У</t>
  </si>
  <si>
    <t>6 У</t>
  </si>
  <si>
    <t>7 У</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</si>
  <si>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</si>
  <si>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</si>
  <si>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</si>
  <si>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</si>
  <si>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</si>
  <si>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</si>
  <si>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</si>
  <si>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</si>
  <si>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</si>
  <si>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</si>
  <si>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</si>
  <si>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</si>
  <si>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</si>
  <si>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</si>
  <si>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</si>
  <si>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</si>
  <si>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</si>
  <si>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</si>
  <si>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</si>
  <si>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</si>
  <si>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</si>
  <si>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</si>
  <si>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</si>
  <si>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</si>
  <si>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</si>
  <si>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</si>
  <si>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</si>
  <si>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</si>
  <si>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</si>
  <si>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</si>
  <si>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</si>
  <si>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</si>
  <si>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</si>
  <si>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</si>
  <si>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</si>
  <si>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</si>
  <si>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</si>
  <si>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</si>
  <si>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</si>
  <si>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</si>
  <si>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</si>
  <si>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</si>
  <si>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</si>
  <si>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</si>
  <si>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</si>
  <si>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</si>
  <si>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</si>
  <si>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</si>
  <si>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</si>
  <si>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</si>
  <si>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</si>
  <si>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</si>
  <si>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</si>
  <si>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</si>
  <si>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</si>
  <si>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</si>
  <si>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</si>
  <si>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</si>
  <si>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</si>
  <si>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</si>
  <si>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</si>
  <si>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</si>
  <si>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</si>
  <si>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</si>
  <si>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</si>
  <si>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</si>
  <si>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</si>
  <si>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</si>
  <si>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</si>
  <si>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</si>
  <si>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</si>
  <si>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</si>
  <si>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</si>
  <si>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</si>
  <si>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</si>
  <si>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</si>
  <si>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</si>
  <si>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</si>
  <si>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</si>
  <si>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</si>
  <si>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</si>
  <si>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</si>
  <si>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</si>
  <si>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</si>
  <si>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</si>
  <si>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</si>
  <si>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</si>
  <si>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</si>
  <si>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</si>
  <si>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</si>
  <si>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</si>
  <si>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</si>
  <si>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</si>
  <si>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</si>
  <si>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</si>
  <si>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</si>
  <si>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</si>
  <si>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</si>
  <si>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</si>
  <si>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31.01.11.900.000.00.0796.000000000009</t>
  </si>
  <si>
    <t>Стеллаж</t>
  </si>
  <si>
    <t>автоматизированный, с программным обеспечением, стационарный, сталь, размер 2700*3260*115 мм</t>
  </si>
  <si>
    <t>автоматтандырылған, бағдарламалық қамтамасыз етумен, стационарлық, болат, өлшемі 2700*3260*115 мм</t>
  </si>
  <si>
    <t>107 У</t>
  </si>
  <si>
    <t>Кедендік ресмдеу жөніндегі қызметтер</t>
  </si>
  <si>
    <t>Кедендік ресмдеу жөніндегі қызметтердің жиынтығы</t>
  </si>
  <si>
    <t>Услуги по таможенному оформлению товаров (нефти), перемещаемых через таможенную границу Российской Федерации и Таможенного Союза</t>
  </si>
  <si>
    <t xml:space="preserve">Ресей Федерациясының және Кеден Одағының  кедендік шекарасы арқылы өткізілетін тауарлырды кедендік ресімдеу жөніндегі қызмет көрсетулер
</t>
  </si>
  <si>
    <t>Российская Федерация, г.Москва</t>
  </si>
  <si>
    <t>Көліктік-экспедиторлық қызмет көрсету  бойынша  қызметтердің  жиынтығы</t>
  </si>
  <si>
    <r>
      <t>Транспортно-экспедиторские услуги, связанные с отгрузкой сырой нефти морским транспортом на морском терминале ЗАО "КТК-Р"</t>
    </r>
    <r>
      <rPr>
        <b/>
        <sz val="11"/>
        <color indexed="8"/>
        <rFont val="Times New Roman"/>
        <family val="1"/>
        <charset val="204"/>
      </rPr>
      <t xml:space="preserve"> </t>
    </r>
  </si>
  <si>
    <t>Теңіз көлігінің шикі мұнайды «КҚК-Р» ЖАҚ теңіз терминалында тиеуімен байланысты қөліктік-экспедиторлық қызмет көрсетулер</t>
  </si>
  <si>
    <t>108 У</t>
  </si>
  <si>
    <t>109 У</t>
  </si>
  <si>
    <t>Российская Федерация, г.Новороссийск</t>
  </si>
  <si>
    <t>Услуги по продлению срока действия лицензий SAS ABM</t>
  </si>
  <si>
    <t>110 У</t>
  </si>
  <si>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</si>
  <si>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xml:space="preserve">                                                                                                                                                                                  </t>
  </si>
  <si>
    <t xml:space="preserve"> с даты заключения договора по 31 декабря 2017 года</t>
  </si>
  <si>
    <t xml:space="preserve">с даты заключения договора по 31 декабря 2017 года </t>
  </si>
  <si>
    <t xml:space="preserve"> Работы по ремонту/модернизации телекоммуникационного оборудования</t>
  </si>
  <si>
    <t>Работы по ремонту/модернизации телекоммуникационного оборудования</t>
  </si>
  <si>
    <t xml:space="preserve"> Услуги фитнесс клубов</t>
  </si>
  <si>
    <t>Услуги фитнесс клубов</t>
  </si>
  <si>
    <t xml:space="preserve"> Услуги по медицинскому страхованию на случай болезни</t>
  </si>
  <si>
    <t xml:space="preserve"> Услуги по доступу к Интернету широкополосному по сетям беспроводным</t>
  </si>
  <si>
    <t xml:space="preserve"> Услуги по предоставлению лицензий на право использования юридической справочно-информационной системой</t>
  </si>
  <si>
    <t>Услуги по предоставлению лицензий на право использования к юридической справочно-информационной системой</t>
  </si>
  <si>
    <t xml:space="preserve"> Услуги по администрированию и техническому обслуживанию программного обеспечения</t>
  </si>
  <si>
    <t xml:space="preserve"> Услуги по таможенному оформлению</t>
  </si>
  <si>
    <t xml:space="preserve">Утвержден приказом управляющего директора по маркетингу, закупкам и реализации нефти АО "РД "КазМунайГаз" Найзабекова Б.Т. № 297 от 13 декабря 2016 года  </t>
  </si>
  <si>
    <t>18-1 У</t>
  </si>
  <si>
    <t>с даты заключения договора по 31 марта 2017 года</t>
  </si>
  <si>
    <t>столбец - 20, 21</t>
  </si>
  <si>
    <t>столбец - 14, 20, 21</t>
  </si>
  <si>
    <t>19-1 У</t>
  </si>
  <si>
    <t>20-1 У</t>
  </si>
  <si>
    <t>столбец - 11</t>
  </si>
  <si>
    <t>6-1 У</t>
  </si>
  <si>
    <t>исключается полностью</t>
  </si>
  <si>
    <t>39-1 У</t>
  </si>
  <si>
    <t>с 01 марта 2017 года по 31 декабря 2017 года</t>
  </si>
  <si>
    <t>столбец - 11, 14, 20, 21</t>
  </si>
  <si>
    <t>40-1 У</t>
  </si>
  <si>
    <t>42-1 У</t>
  </si>
  <si>
    <t>111 У</t>
  </si>
  <si>
    <t>112 У</t>
  </si>
  <si>
    <t>с даты заключения договора по 28 февраля 2017 года</t>
  </si>
  <si>
    <t xml:space="preserve">Утвержден приказом управляющего директора по маркетингу, закупкам и реализации нефти АО "РД "КазМунайГаз" Найзабекова Б.Т. № 314 от 28 декабря 2016 года  </t>
  </si>
  <si>
    <t>36-1 У</t>
  </si>
  <si>
    <t xml:space="preserve">Услуги по размещению информационных материалов в региональных печатных и электронных СМИ                                                                                         </t>
  </si>
  <si>
    <t xml:space="preserve">Услуги по размещению информационных материалов в отечественных электронных СМИ                                                          </t>
  </si>
  <si>
    <t>23-1 У</t>
  </si>
  <si>
    <t>24-1 У</t>
  </si>
  <si>
    <t>19-2 У</t>
  </si>
  <si>
    <t>13-1 Т</t>
  </si>
  <si>
    <t>столбец - 19. 20. 21</t>
  </si>
  <si>
    <t>61-1 У</t>
  </si>
  <si>
    <t>62-1 У</t>
  </si>
  <si>
    <t>столбец - 11, 20, 21</t>
  </si>
  <si>
    <t>64-1 У</t>
  </si>
  <si>
    <t>65-1 У</t>
  </si>
  <si>
    <t>66-1 У</t>
  </si>
  <si>
    <t>113 У</t>
  </si>
  <si>
    <t>114 У</t>
  </si>
  <si>
    <t>79.90.39.335.000.00.0777.000000000000</t>
  </si>
  <si>
    <t>Услуги по бронированию и продаже железнодорожных и авиа проездных билетов</t>
  </si>
  <si>
    <t>Темір жол және авиа жол жүру билеттерін брондау және сату жөніндегі қызмет көрсетулер</t>
  </si>
  <si>
    <t>Услуги по бронированию и продаже проездных билетов</t>
  </si>
  <si>
    <t>Услуги по бронированию и продаже железнодорожных и авиа билетов для работников ЦА АО "Разведка Добыча КазМунайГаз"</t>
  </si>
  <si>
    <t>«ҚазМұнайГаз» БӨ» АҚ ОА қызметкерлері үшін темір жол және авиа жол жүру билеттерін брондау және сату жөніндегі қызмет көрсетулер</t>
  </si>
  <si>
    <t>115 У</t>
  </si>
  <si>
    <t>Интернет жүйесіндегі ақпараттық ресурстарға қол жеткізу жөніндегі қызмет көрсетулер</t>
  </si>
  <si>
    <t>Интернет жүйесіндегі ақпараттық ресурстарға қол жеткізу жөніндегі қызмет көрсетулер (пайдаланушыларды сертификаттау, рұқсат алу және т.б.)</t>
  </si>
  <si>
    <t>Доступ к интернет ресурсу Учет.kz, сетевой доступ к бухгалтерской информации и консультации специалистов на портале Учет.kz www.uchet.kz</t>
  </si>
  <si>
    <t>Учет.kz интернет ресурсына қол жеткізу, Учет.kz www.uchet.kz порталында бухгалтерлік ақпараттарға желілік қол жеткізу және мамандардың консультациялары</t>
  </si>
  <si>
    <t>г. Астана</t>
  </si>
  <si>
    <t>116 У</t>
  </si>
  <si>
    <t xml:space="preserve">Услуги по организации и проведению форума «День молодых специалистов» АО «РД «КазМунайГаз» </t>
  </si>
  <si>
    <t>"ҚазМұнайГаз" БӨ" АҚ Жас мамандар күні форумын ұйымдастыру және өткізу жөніндегі қызмет көрсетулер</t>
  </si>
  <si>
    <t>г.Атырау</t>
  </si>
  <si>
    <t>с даты заключения договора по 31 июля 2017 года</t>
  </si>
  <si>
    <t>117 У</t>
  </si>
  <si>
    <t>Консультационные услуги по внедрению и применению систем электронного аудита и горизонтального мониторинга</t>
  </si>
  <si>
    <t>Электрондық аудит және көлденен мониторингты енгізу және қолдану бойынша консультациялық қызмет көрсету</t>
  </si>
  <si>
    <t>19 Т</t>
  </si>
  <si>
    <t>20 Т</t>
  </si>
  <si>
    <t>21 Т</t>
  </si>
  <si>
    <t>22 Т</t>
  </si>
  <si>
    <t>23 Т</t>
  </si>
  <si>
    <t>24 Т</t>
  </si>
  <si>
    <t>25 Т</t>
  </si>
  <si>
    <t>26 Т</t>
  </si>
  <si>
    <t>27 Т</t>
  </si>
  <si>
    <t>58.19.19.900.002.00.0796.000000000000</t>
  </si>
  <si>
    <t>Визитная карточка</t>
  </si>
  <si>
    <t>Таныстыру карточкасы</t>
  </si>
  <si>
    <t>цветная, двухсторонняя</t>
  </si>
  <si>
    <t>түрлі түсті, екі жақты</t>
  </si>
  <si>
    <t>Печать: 4/4; Бумага: Лён 280 гр/м²; Формат: 90*50 мм;</t>
  </si>
  <si>
    <t>Мөрі: 4/4; Қағаз: Зығыр 280 гр/м2; Формат: 90*50 мм;</t>
  </si>
  <si>
    <t>с даты заключения договора по 31 декабря 2017 года, частями по заявке Заказчика</t>
  </si>
  <si>
    <t>авансовый платеж-30%</t>
  </si>
  <si>
    <t>ТПХ</t>
  </si>
  <si>
    <t>17.23.12.700.014.00.0796.000000000000</t>
  </si>
  <si>
    <t>Фишка</t>
  </si>
  <si>
    <t>для руководителя, бумажная, формат А6</t>
  </si>
  <si>
    <t>басшы үшін, қағаздық, форматы А6</t>
  </si>
  <si>
    <t>Печать: 4/0; Бумага: Лен 90 гр/м²; Формат: А6; с нумерацией</t>
  </si>
  <si>
    <t>Мөрі: 4/0 Қағаз Зығыр 90 гр/м2, Формат А6 нөмірленген</t>
  </si>
  <si>
    <t>17.23.13.700.000.00.0796.000000000001</t>
  </si>
  <si>
    <t>Бланк</t>
  </si>
  <si>
    <t>конкретного вида документа</t>
  </si>
  <si>
    <t>құжатының нақты түрінің бланкісі</t>
  </si>
  <si>
    <t>Печать: 4/0; Бумага: Лен 160 гр/м²; Формат: А4; нумерация, тиснение</t>
  </si>
  <si>
    <t>Мөрі: 4/0 Қағаз Зығыр 160 гр/м2 А4 Форматты нөмірлеу, өрнек салу</t>
  </si>
  <si>
    <t>17.23.13.130.000.00.0796.000000000000</t>
  </si>
  <si>
    <t>Журнал</t>
  </si>
  <si>
    <t>регистрации</t>
  </si>
  <si>
    <t>тіркеу журналы</t>
  </si>
  <si>
    <t>Верстка и корректировка макета, формат А4, обложка картон, обтянутый синим балокроном, внутренний блок :бумага 100-120гр, сшивка страниц суровой нитью, книжный переплет.</t>
  </si>
  <si>
    <t>Беттеу және түзету макет, формат А4, мұқабасы картон, көк балокронмен қапталған, ішкі блок :қағаз 100-120гр, тігу беттерін қатал жіппен, кітаби мұқаба.</t>
  </si>
  <si>
    <t>15.12.12.900.016.00.0796.000000000006</t>
  </si>
  <si>
    <t>Папка</t>
  </si>
  <si>
    <t>конференц, из искусственной кожи, формат А 4, 50 мм, ГОСТ 28631-2005</t>
  </si>
  <si>
    <t>конференц, жасанды былғарыдан, формат А 4, 50 мм, ГОСТ 28631-2005</t>
  </si>
  <si>
    <t>Формат: А5;А4, А6,  бумага: дизайнерская; фольгирование; выборочная лакировка, лазерная резка, декоративное  украшение Вкладыш: калька с тиснением, персонализация. Конверт: бумага дизайнерская, печать 4+0, с тиснением, с адресатом</t>
  </si>
  <si>
    <t>Формат А5, А4, А6, қағаз дизайнерлік фольгирование іріктеп лактау, лазерлік кесу, сәндік әшекей ішкі кағаз калькамен басылған , дербестендіру. Конверт: дизайнерлік қағаз, мөр 4 0, адресатымен</t>
  </si>
  <si>
    <t>17.23.13.190.001.00.0796.000000000000</t>
  </si>
  <si>
    <t>Грамота</t>
  </si>
  <si>
    <t>матовая, формат А-4, полноцветная печать</t>
  </si>
  <si>
    <t>түссіз мөлдір, формат А-4, толық түрлі-түсті баспа</t>
  </si>
  <si>
    <t xml:space="preserve">Материал: лакированная кожа, тиснение золото, формат А4, внутренние листы: 280 гр, тиснение золото. </t>
  </si>
  <si>
    <t>Материалы лакталған тері, өрнек салу, алтын, А4 форматы, ішкі парақтары 280 гр, өрнектеу алтын.</t>
  </si>
  <si>
    <t>22.29.29.900.075.00.0796.000000000000</t>
  </si>
  <si>
    <t>Табличка</t>
  </si>
  <si>
    <t>Тақта</t>
  </si>
  <si>
    <t>информационная, пластиковая</t>
  </si>
  <si>
    <t>ақпараттық, пластик</t>
  </si>
  <si>
    <t>информационная, пластиковая, размер: 300х150мм., плакетка;</t>
  </si>
  <si>
    <t>ақпараттық, пластикалық, көлемі 300х150мм., плакетка</t>
  </si>
  <si>
    <t>17.23.12.700.010.00.0796.000000000000</t>
  </si>
  <si>
    <t>Календарь</t>
  </si>
  <si>
    <t>Күнтізбе</t>
  </si>
  <si>
    <t>настольный</t>
  </si>
  <si>
    <t>үстел күнтізбе</t>
  </si>
  <si>
    <t xml:space="preserve">Разм.:26х18 см, печать 4+4;
выборочная лакировка, лазерная резка, логотип: тиснение золото.
</t>
  </si>
  <si>
    <t>Мөлшері 26х18 см, мөр 4 4__таңдама лактау, лазерлік кесу, логотип алтын өрнек салу.</t>
  </si>
  <si>
    <t>17.23.12.700.010.00.0796.000000000001</t>
  </si>
  <si>
    <t>настенный</t>
  </si>
  <si>
    <t>қабырға күнтізбе</t>
  </si>
  <si>
    <t>Формат: 297х350 мм , бумага 280-300гр,  тиснение золото, выборочная лакировка, лазерная резка. Отрывные листы: 120 гр., тиснение золото, выборочная лакировка, лазерная резка. Разработка дизайна.</t>
  </si>
  <si>
    <t>Формат 297х350 мм , қағаз-280-300гр, өрнектеу алтын, іріктеп лактау, лазерлік кесу. Үзбелі парақтары 120 гр өрнектеу алтын, іріктеп лактау, лазерлік кесу. Дизайнды әзірлеу.</t>
  </si>
  <si>
    <t>столбец - 11, 21</t>
  </si>
  <si>
    <t xml:space="preserve">Утвержден приказом управляющего директора по маркетингу, закупкам и реализации нефти АО "РД "КазМунайГаз" Найзабекова Б.Т. № 14 от 23 января 2017 года  </t>
  </si>
  <si>
    <t xml:space="preserve">Услуги по подписке на ленту новостей в международных информационных агентствах (Интерфакс)                                                                                                               </t>
  </si>
  <si>
    <t xml:space="preserve">Услуги по медиа-мониторингу казахстанских и зарубежных СМИ                                                                    </t>
  </si>
  <si>
    <t>118 У</t>
  </si>
  <si>
    <t>62.01.11.900.006.00.0999.000000000000</t>
  </si>
  <si>
    <t>Работы по созданию (разработке) информационной системы</t>
  </si>
  <si>
    <t>Ақпараттық жүйені құру (әзірлеу) жұмыстары</t>
  </si>
  <si>
    <t>Внедрение автоматизированной системы управления «Единый центр обслуживания платежей для ДЗО»</t>
  </si>
  <si>
    <t>ЕТҰ-ға арналған төлемдерге қызмет көрсетудің бірыңғай орталығы» автоматтандырылған басқару жүйесін енгізу</t>
  </si>
  <si>
    <t>Услуги по предоставлению инфрмации о контрагентах резидентов и нерезидентов Республики Казахстан</t>
  </si>
  <si>
    <t>Қазақстан Республикасының резиденттері мен резидент еместерінің қарыз қарсы агенттері туралы ақпарат ұсыну жөніндегі қызмет көрсетулер</t>
  </si>
  <si>
    <t>9 Р</t>
  </si>
  <si>
    <t>30-1 У</t>
  </si>
  <si>
    <t>февраль 2017 года</t>
  </si>
  <si>
    <t xml:space="preserve">Утвержден приказом управляющего директора по маркетингу, закупкам и реализации нефти АО "РД "КазМунайГаз" Найзабекова Б.Т. № 20 от 01 февраля 2017 года  </t>
  </si>
  <si>
    <t>Уточненный план закупок товаров, работ и услуг на 2017 год по АО "РД "КазМунайГаз"</t>
  </si>
  <si>
    <t>119 У</t>
  </si>
  <si>
    <t>120 У</t>
  </si>
  <si>
    <t>121 У</t>
  </si>
  <si>
    <t>Конференцияларды/семинарларды/форумдарды/конкурстарды/корпоративтік/спорттық/мәдени/мерекелік және ұқсас іс-шараларды ұйымдастыру/өткізу бойынша қызметтер</t>
  </si>
  <si>
    <t>Конференциялар, форумдар, семинарлар, конурстар, корпоративтік, спорттық, мәдени, мерекелік және балама іс-шараларды ұйымдастыру/өткізу бойынша қызметтер</t>
  </si>
  <si>
    <t>Услуги по организации и проведения праздничных мероприятий (Международный женский день 8 Марта, праздник Найрыз)</t>
  </si>
  <si>
    <t>Мерекелік іс-шараларды ұйымдастыру және жүргізу (8 наурыз халықаралық әйелдер күні, Найрыз мейрамы) жөніндегі қызмет көрсетулер</t>
  </si>
  <si>
    <t>69.10.12.000.000.00.0777.000000000001</t>
  </si>
  <si>
    <t>Услуги юридические консультационные</t>
  </si>
  <si>
    <t>Заңгерлік консультациялық қызметтер</t>
  </si>
  <si>
    <t xml:space="preserve">Услуги юридические консультационные и услуги представительские, связанные с рынком ценных бумаг </t>
  </si>
  <si>
    <t>Бағалы қағаздар рыногы байланысты заңгерлік консультациялық қызметтер және  өкілдік қызметтер</t>
  </si>
  <si>
    <t>Юридические консультационные услуги по сопровождению пост-IPO,  в т.ч. вопросы compliance</t>
  </si>
  <si>
    <t>Пост-IPO-ны, оның ішінде compliance мәселелерін алып жүру бойынша заңгерлік консультациялық қызметтер көрсету</t>
  </si>
  <si>
    <t>48-1 У</t>
  </si>
  <si>
    <t>март, апрель 2017 года</t>
  </si>
  <si>
    <t>1-1 Т</t>
  </si>
  <si>
    <t>107-1 У</t>
  </si>
  <si>
    <t>6-1 Т</t>
  </si>
  <si>
    <t>столбец - 11, 14, 18, 20, 21</t>
  </si>
  <si>
    <t>28 Т</t>
  </si>
  <si>
    <t>26.20.13.000.008.04.0796.000000000000</t>
  </si>
  <si>
    <t>Компьютер</t>
  </si>
  <si>
    <t>Моноблок, универсальный (решающий широкий круг задач), Среднепроизводительный</t>
  </si>
  <si>
    <t>Моноблок, әмбебап (кең көлемді міндеттерді шешеді), Орташаөнімді</t>
  </si>
  <si>
    <t>Моноблок</t>
  </si>
  <si>
    <t>с даты заключения договора по 31 августа 2017 года</t>
  </si>
  <si>
    <t>10 Р</t>
  </si>
  <si>
    <t>11 Р</t>
  </si>
  <si>
    <t>12 Р</t>
  </si>
  <si>
    <t>33.20.39.900.002.00.0999.000000000000</t>
  </si>
  <si>
    <t>Работы по установке (монтажу) программно-аппаратного комплекса</t>
  </si>
  <si>
    <t>Бағдарламалық-аппаратты кешені қондыру (монтаждау) бойынша жұмыстар</t>
  </si>
  <si>
    <t>Работы по созданию «Центра аналитики и принятия решений»</t>
  </si>
  <si>
    <t>«Талдау және шешімдер қабылдау орталығын» жасақтау бойынша жұмыстар</t>
  </si>
  <si>
    <t>42.22.21.335.008.00.0999.000000000000</t>
  </si>
  <si>
    <t>Работы по установке (монтажу) телекоммуникационного оборудования и аппаратуры</t>
  </si>
  <si>
    <t>Телекоммуникациялық жабтық және аспапты қондыру (монтаждау) бойынша жұмыстар</t>
  </si>
  <si>
    <t>Работы по дооснащению (расширению) цифровой офисной автоматической телефонной станции (АТС)</t>
  </si>
  <si>
    <t>Санды кеңселік автоматты телефон станциян (АТС) жете жарақтандыру (кеңейту) бойынша жұмыстар</t>
  </si>
  <si>
    <t>Ақпараттық жүйесініді жасау (өңдеу) бойынша жұмыстар</t>
  </si>
  <si>
    <t>Работы по внедрению системы тестирования и обучения</t>
  </si>
  <si>
    <t>Сынақ және оқыту жүйесін еңгізу бойынша жұмыстар</t>
  </si>
  <si>
    <t>122 У</t>
  </si>
  <si>
    <t>Услуги по определению ценовых диапазонов планируемых к закупу товаров по лотам, стоимость которых составляет 75 и более миллионов тенге</t>
  </si>
  <si>
    <t>Тауарларды лот бойынша сатып алу жоспарланған құны 75 және одан астам миллион теңгені құрайтын бағалы диапазондарды анықтау бойынша қызметтер</t>
  </si>
  <si>
    <t xml:space="preserve">Утвержден приказом управляющего директора по маркетингу, закупкам и реализации нефти АО "РД "КазМунайГаз" Найзабекова Б.Т. № 46 от 24 февраля 2017 года  </t>
  </si>
  <si>
    <t>123 У</t>
  </si>
  <si>
    <t>Услуги по предоставлению электронно-цифровых подписей</t>
  </si>
  <si>
    <t>Услуги по предоставлению 
электронно-цифровых подписей (Услуги по предоставлению электронно-цифровых подписей для доступа на электронную систему предоставления отчетности Биржи IS2IN)</t>
  </si>
  <si>
    <t>Электрондық-цифрлық қолтаңбамен қамтамасыз ету жөніндегі қызмет көрсетулер ( Биржаның IS2IN лектрондық жүйесіне кіріп есеп беру үшін арналған электрондық-цифрлік қолтаңбамен қамтамасыз ету жөніндегі қызметтер)</t>
  </si>
  <si>
    <t xml:space="preserve">ОИ </t>
  </si>
  <si>
    <t xml:space="preserve">12 месяцев с даты заключения договора </t>
  </si>
  <si>
    <t>7-1 Р</t>
  </si>
  <si>
    <t>с 01 января 2017 года по 31 марта 2017 года</t>
  </si>
  <si>
    <t>8-1 Р</t>
  </si>
  <si>
    <t>13 Р</t>
  </si>
  <si>
    <t>14 Р</t>
  </si>
  <si>
    <t>март 2017 года</t>
  </si>
  <si>
    <t>с 01 апреля 2017 года по 31 декабря 2017 года</t>
  </si>
  <si>
    <t>12-1 Т</t>
  </si>
  <si>
    <t>со дня заявки в течение 15 календарных дней, но не позже 31 декабря 2017 года</t>
  </si>
  <si>
    <t>11-1 Р</t>
  </si>
  <si>
    <t>столбец - 7, 20, 21</t>
  </si>
  <si>
    <t>29 Т</t>
  </si>
  <si>
    <t>30 Т</t>
  </si>
  <si>
    <t>31 Т</t>
  </si>
  <si>
    <t>32 Т</t>
  </si>
  <si>
    <t>33 Т</t>
  </si>
  <si>
    <t>34 Т</t>
  </si>
  <si>
    <t>35 Т</t>
  </si>
  <si>
    <t>36 Т</t>
  </si>
  <si>
    <t>Телефонный аппарат IP базового уровня</t>
  </si>
  <si>
    <t>Негізді дәрежелік IP телефон аппараты</t>
  </si>
  <si>
    <t>со дня заявки в течение 45 календарных дней, но не позже 31 декабря 2017 года</t>
  </si>
  <si>
    <t>62.01.29.000.001.00.0796.000000000000</t>
  </si>
  <si>
    <t>Лицензия</t>
  </si>
  <si>
    <t>на программный продукт (кроме услуг по предоставлению лицензии)</t>
  </si>
  <si>
    <t>Лицензия Enhanced для подключения к системе телефонии</t>
  </si>
  <si>
    <t>Телефония жүйесіне қосу арналған Enhanced лицензиясы</t>
  </si>
  <si>
    <t>Лицензия Basic для подключения к системе телефонии</t>
  </si>
  <si>
    <t>Телефония жүйесіне қосу арналған Basic лицензиясы</t>
  </si>
  <si>
    <t>Лицензия Essential для подключения к системе телефонии</t>
  </si>
  <si>
    <t>Телефония жүйесіне қосу арналған Essential лицензиясы</t>
  </si>
  <si>
    <t>Лицензия одно- или много-оконная для подключения комнатного конечного устройства к системе Telepresence</t>
  </si>
  <si>
    <t>Telepresence жүйесіне бір- немесе көп-терезелік ақырғы жабдықты қосуға арналған лицензиясы</t>
  </si>
  <si>
    <t>Совместно используемая лицензия для многостороннего соединения</t>
  </si>
  <si>
    <t>Көп жақты</t>
  </si>
  <si>
    <t xml:space="preserve">Утвержден приказом управляющего директора по маркетингу, закупкам и реализации нефти АО "РД "КазМунайГаз" Найзабекова Б.Т. № 75 от 28 марта 2017 года  </t>
  </si>
  <si>
    <t>74.90.20.000.045.00.0777.000000000000</t>
  </si>
  <si>
    <t>Электрондық-сандық қолтаңбалар ұсыну бойынша қызмет көрсетулер</t>
  </si>
  <si>
    <t>Электрондық цифрлық қолтңбаны ұсыну бойынша қызметтер</t>
  </si>
  <si>
    <t>переходящий, 04.2017-03.2018</t>
  </si>
  <si>
    <t>9-1 Р</t>
  </si>
  <si>
    <t>19-1 Т</t>
  </si>
  <si>
    <t>столбец - 11, 12</t>
  </si>
  <si>
    <t>20-1 Т</t>
  </si>
  <si>
    <t>21-1 Т</t>
  </si>
  <si>
    <t>22-1 Т</t>
  </si>
  <si>
    <t>23-1 Т</t>
  </si>
  <si>
    <t>24-1 Т</t>
  </si>
  <si>
    <t>25-1 Т</t>
  </si>
  <si>
    <t>26-1 Т</t>
  </si>
  <si>
    <t>27-1 Т</t>
  </si>
  <si>
    <t>47-1 У</t>
  </si>
  <si>
    <t>117-1 У</t>
  </si>
  <si>
    <t>11-1 Т</t>
  </si>
  <si>
    <t>59-1 У</t>
  </si>
  <si>
    <t>60-1 У</t>
  </si>
  <si>
    <t>17-1 Т</t>
  </si>
  <si>
    <t>18-1 Т</t>
  </si>
  <si>
    <t xml:space="preserve"> май, июнь 2017 года</t>
  </si>
  <si>
    <t>с 16 июня по 31 декабря 2017 года (в течении 15 календарных дней с даты получения заявки на поставку товара)</t>
  </si>
  <si>
    <t>37 Т</t>
  </si>
  <si>
    <t>38 Т</t>
  </si>
  <si>
    <t>с даты заключения договора по 15 июня 2017 года</t>
  </si>
  <si>
    <t>с даты заключения договора до 15 июня 2017 года</t>
  </si>
  <si>
    <t>124 У</t>
  </si>
  <si>
    <t>Услуги по организации и проведения культурно массовых мероприятий (Детский утренник, День защиты детей, Празднование дня нефтяника)</t>
  </si>
  <si>
    <t>Мәдени бұқаралық іс-шараларды ұйымдастыру және жүргізу (Балалар ертеңгілік, балаларды қорғау күні, мұнайшының күні)</t>
  </si>
  <si>
    <t>125 У</t>
  </si>
  <si>
    <t>Услуги по повышению квалификации корпоративного секретаря и работников заинтересованных структурных подразделений</t>
  </si>
  <si>
    <t>Корпоративтік хатшы мен мүдделі құрылымдық бөлімшелердің қызметкерлерінің біліктілігін арттыру қызметтері</t>
  </si>
  <si>
    <t>104-1 У</t>
  </si>
  <si>
    <t>1-2 Т</t>
  </si>
  <si>
    <t>117-2 У</t>
  </si>
  <si>
    <t>столбец - 11, 15</t>
  </si>
  <si>
    <t>48-2 У</t>
  </si>
  <si>
    <t>121-1 У</t>
  </si>
  <si>
    <t>126 У</t>
  </si>
  <si>
    <t>127 У</t>
  </si>
  <si>
    <t>128 У</t>
  </si>
  <si>
    <t>129 У</t>
  </si>
  <si>
    <t>90.02.12.900.001.00.0777.000000000000</t>
  </si>
  <si>
    <t>Услуги по обеспечению участия в мероприятиях</t>
  </si>
  <si>
    <t xml:space="preserve">Іс шараға қатысуды қамтамасыз ету жөніндегі қызмет көрсетулер </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</si>
  <si>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</si>
  <si>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 xml:space="preserve">Жарна және іс-шараларға қатысуға арналған шығыстарды (көрмелер, конференциялар, бағдарламалар, форумдар, симпозиумдар және т.б.) төлеу және ондай іс-шаралармен байланысты басқа да шығыстарды төлеу </t>
  </si>
  <si>
    <t>Услуги по пассажирским перевозкам чартерными рейсами, не подчиняющимся расписанию для участников ЭКСПО 2017</t>
  </si>
  <si>
    <t>ЭКСПО 2017 қатысушылары үшін кестеге бағынбайтын чартерлік рейстермен жолаушылар тасымалдау жөніндегі қызмет көрсетулер</t>
  </si>
  <si>
    <t>май 2017 года</t>
  </si>
  <si>
    <t>г.г.Астана, Атырау, Актау</t>
  </si>
  <si>
    <t>с даты заключения договора по 30 сентября 2017 года</t>
  </si>
  <si>
    <t>авансовый платеж-70%</t>
  </si>
  <si>
    <t>Приобретение билетов для посещения международной специализированной выставки ЭКСПО 2017</t>
  </si>
  <si>
    <t>ЭКСПО 2017 халықаралық мамандандырылған көрмеге бару үшін билеттер сатып алу</t>
  </si>
  <si>
    <t>Услуги апарт-отеля в комплексе на время участия в международной специализированной Выставке ЭКСПО 2017</t>
  </si>
  <si>
    <t xml:space="preserve">ЭКСПО 2017 халықаралық мамандандырылған көрмеге қатысу кезінде жиынтық апарт-отелдің қызмет көрсетулері </t>
  </si>
  <si>
    <t>Услуги по изготовление атрибутов для участников международной специализированной Выставки ЭКСПО 2017 (футболка с нанесением логотипа Выставки ЭКСПО 2017, бейсболка с нанесением логотипа Выставки ЭКСПО 2017, наплечная сумка с нанесением логотипа Выставки ЭКСПО 2017)</t>
  </si>
  <si>
    <t>ЭКСПО 2017 халықаралық мамандандырылған көрмеге қатысушылары үшін атрибуттар (ЭКСПО 2017 көрмесінің логотипі бар футболка, ЭКСПО 2017 көрмесінің логотипі бар бейсболкалар, ЭКСПО 2017 көрмесінің логотипі бар иыққа асатын сөмке) дайындау жөніндегі қызмет көрсетулер</t>
  </si>
  <si>
    <t>130 У</t>
  </si>
  <si>
    <t>74.90.19.000.015.00.0999.000000000000</t>
  </si>
  <si>
    <t xml:space="preserve">Работа по нормализации записей справочников ТМЦ </t>
  </si>
  <si>
    <t xml:space="preserve">ТМҚ анықтамалықтарының жазуларын нормалау жұмыстары </t>
  </si>
  <si>
    <t>15 Р</t>
  </si>
  <si>
    <t>14-1 Т</t>
  </si>
  <si>
    <t>с 01 января 2017 года по 31 мая 2017 года</t>
  </si>
  <si>
    <t>столбец - 14, 18, 19, 20, 21</t>
  </si>
  <si>
    <t>39 Т</t>
  </si>
  <si>
    <t>с 01 июня 2017 года по 31 декабря 2017 года</t>
  </si>
  <si>
    <t>16-1 Т</t>
  </si>
  <si>
    <t>40 Т</t>
  </si>
  <si>
    <t>Работы по разработке/корректировке методологических документов</t>
  </si>
  <si>
    <t>Работы по разработке/корректировке методологических и аналогичных документов</t>
  </si>
  <si>
    <t xml:space="preserve"> Әдістемелік құжаттарды әзірлеу / түзету бойынша жұмыстар</t>
  </si>
  <si>
    <t>Әдістемелік және соған ұқсас құжаттарды жасау/түзеті жұмыстары</t>
  </si>
  <si>
    <t>4-1 Р</t>
  </si>
  <si>
    <t>107-2 У</t>
  </si>
  <si>
    <t xml:space="preserve">Утвержден приказом управляющего директора по маркетингу, закупкам и реализации нефти АО "РД "КазМунайГаз" Найзабекова Б.Т. № 88 от 13 апреля 2017 года  </t>
  </si>
  <si>
    <t xml:space="preserve">Утвержден приказом управляющего директора по маркетингу, закупкам и реализации нефти АО "РД "КазМунайГаз" Найзабекова Б.Т. № 122 от 15 мая 2017 года  </t>
  </si>
  <si>
    <t>41 Т</t>
  </si>
  <si>
    <t>42 Т</t>
  </si>
  <si>
    <t>43 Т</t>
  </si>
  <si>
    <t>44 Т</t>
  </si>
  <si>
    <t>45 Т</t>
  </si>
  <si>
    <t>46 Т</t>
  </si>
  <si>
    <t>47 Т</t>
  </si>
  <si>
    <t>48 Т</t>
  </si>
  <si>
    <t>49 Т</t>
  </si>
  <si>
    <t>50 Т</t>
  </si>
  <si>
    <t>51 Т</t>
  </si>
  <si>
    <t>17.23.14.500.000.00.5111.000000000066</t>
  </si>
  <si>
    <t>Бумага</t>
  </si>
  <si>
    <t>Қағаз</t>
  </si>
  <si>
    <t>для офисного оборудования, формат А4, плотность 80 г/м2, ГОСТ 6656-76</t>
  </si>
  <si>
    <t>офистік құрал-жабдықтар үшін , формат А4, тығыздығы 80 г/м2, МЕМСТ 6656-76</t>
  </si>
  <si>
    <t>одна       пачка</t>
  </si>
  <si>
    <t>27.20.11.900.003.00.0796.000000000003</t>
  </si>
  <si>
    <t>Батарейка</t>
  </si>
  <si>
    <t>тип ААА</t>
  </si>
  <si>
    <t xml:space="preserve">ААА типті  </t>
  </si>
  <si>
    <t>Батарейка пальчиковая типа ААА</t>
  </si>
  <si>
    <t xml:space="preserve">ААА саусақты типті батарея </t>
  </si>
  <si>
    <t>июль, август 2017 года</t>
  </si>
  <si>
    <t>27.20.11.900.003.00.0778.000000000005</t>
  </si>
  <si>
    <t>тип АА</t>
  </si>
  <si>
    <t>АА ипті</t>
  </si>
  <si>
    <t>Батарейка мизинчиковая типа АА</t>
  </si>
  <si>
    <t>АА шынашақты типті батарея</t>
  </si>
  <si>
    <t>32.99.59.900.082.00.0796.000000000000</t>
  </si>
  <si>
    <t>Штрих - корректор</t>
  </si>
  <si>
    <t>с кисточкой</t>
  </si>
  <si>
    <t>кисточкасымен</t>
  </si>
  <si>
    <t>штрих - корректор с кисточкой</t>
  </si>
  <si>
    <t>штрих - корректор кисточкасымен</t>
  </si>
  <si>
    <t>20.52.10.900.005.00.0796.000000000025</t>
  </si>
  <si>
    <t>Клей</t>
  </si>
  <si>
    <t>канцелярский, карандаш</t>
  </si>
  <si>
    <t xml:space="preserve">кеңсе,  карандаш </t>
  </si>
  <si>
    <t>канцелярский, карандаш. 22 гр</t>
  </si>
  <si>
    <t>кеңсе, карандаш 22 гр</t>
  </si>
  <si>
    <t>32.99.12.130.000.01.0796.000000000000</t>
  </si>
  <si>
    <t>Ручка</t>
  </si>
  <si>
    <t>Қаламсап</t>
  </si>
  <si>
    <t>шариковая, с жидкими чернилами</t>
  </si>
  <si>
    <t>шарикті, сұйық сиямен</t>
  </si>
  <si>
    <t>32.99.59.900.078.00.0796.000000000002</t>
  </si>
  <si>
    <t>Настольный набор</t>
  </si>
  <si>
    <t>Үстел жинағы</t>
  </si>
  <si>
    <t>деревянный, письменный, не менее 5 предметов</t>
  </si>
  <si>
    <t>жазбаға арналған, кемінде 5-тен артық заттан тұратын, ағаш</t>
  </si>
  <si>
    <t>22.29.25.700.000.00.0796.000000000001</t>
  </si>
  <si>
    <t>регистратор, пластиковая, формат А4, 70 мм</t>
  </si>
  <si>
    <t>регистратор, пластик, формат А4, 70 мм</t>
  </si>
  <si>
    <t>25.71.11.910.000.00.0796.000000000001</t>
  </si>
  <si>
    <t>Ножницы</t>
  </si>
  <si>
    <t>Қайшы</t>
  </si>
  <si>
    <t>канцелярские</t>
  </si>
  <si>
    <t>кеңсе қайшылар</t>
  </si>
  <si>
    <t>Канцелярские ножницы 17 см</t>
  </si>
  <si>
    <t>Кеңсе қайшылар 17 см</t>
  </si>
  <si>
    <t>22.29.25.500.000.00.0796.000000000000</t>
  </si>
  <si>
    <t>Маркер</t>
  </si>
  <si>
    <t>пластиковый, круглый, ширина линии 1,8 мм</t>
  </si>
  <si>
    <t>пластикалық, домалак, линия ені 1,8 мм</t>
  </si>
  <si>
    <t>16.29.14.200.002.00.0796.000000000000</t>
  </si>
  <si>
    <t>Рамка</t>
  </si>
  <si>
    <t>для грамоты, деревянная</t>
  </si>
  <si>
    <t>грамоталар үшін, ағаш</t>
  </si>
  <si>
    <t>для грамоты, деревянная, формат А4</t>
  </si>
  <si>
    <t>грамоталар үшін, ағаш, формат А4</t>
  </si>
  <si>
    <t>124-1 У</t>
  </si>
  <si>
    <t>11-2 Т</t>
  </si>
  <si>
    <t>48-3 У</t>
  </si>
  <si>
    <t>16 Р</t>
  </si>
  <si>
    <t>Работы по разработке системы автоматизации претензионно-исковой работы</t>
  </si>
  <si>
    <t>Наразылық-талап қою жұмыстарын автоматтандыру жүйесін әзірлеу жұмыстары</t>
  </si>
  <si>
    <t>29-1 У</t>
  </si>
  <si>
    <t>столбец - 20, 21/с учетом дополнительного соглашения</t>
  </si>
  <si>
    <t>131 У</t>
  </si>
  <si>
    <t>132 У</t>
  </si>
  <si>
    <t>133 У</t>
  </si>
  <si>
    <t>134 У</t>
  </si>
  <si>
    <t>Услуги по администрированию и техническому обслуживанию  программного обеспечения</t>
  </si>
  <si>
    <t>Бабына келтіруді, алып жүруді және ағымдағы қызмет көрсетуді қоса алғанда БК техникалық қолдау</t>
  </si>
  <si>
    <t>Услуги по технической поддержке программного комплекса OFM для оперативного геолого-промыслового анализа и прогноза показателей разработки</t>
  </si>
  <si>
    <t>OFM БҚ техникалық қолдау бойынша қызметтер</t>
  </si>
  <si>
    <r>
      <t>Бабына келтіруді, алып жүруді және ағымдағы қызмет көрсетуді қоса алғанда Б</t>
    </r>
    <r>
      <rPr>
        <sz val="10"/>
        <rFont val="Calibri"/>
        <family val="2"/>
        <charset val="204"/>
      </rPr>
      <t>Қ</t>
    </r>
    <r>
      <rPr>
        <sz val="10"/>
        <rFont val="Times New Roman"/>
        <family val="1"/>
        <charset val="204"/>
      </rPr>
      <t xml:space="preserve"> техникалық қолдау</t>
    </r>
  </si>
  <si>
    <t>Услуги по технической поддержке  ПО Petrel</t>
  </si>
  <si>
    <t xml:space="preserve"> Petrel БҚ техникалық қолдау бойынша қызметтер</t>
  </si>
  <si>
    <t>Услуги по технической поддержке ПО Interactive Petrophysics</t>
  </si>
  <si>
    <t>Interactive Petrophysics БҚ техникалық қолдау бойынша қызметтер</t>
  </si>
  <si>
    <t>Услуги по развитию системы "Территориально-распределенный банк данных"  по внедрению модуля факторный анализ</t>
  </si>
  <si>
    <t>Факторлық талдау модулін енгізу жөніндегі «Аумақтық-бөлінген деректер банкі» жүйесін дамыту жөніндегі қызмет көрсетулер</t>
  </si>
  <si>
    <t xml:space="preserve"> г.Астана</t>
  </si>
  <si>
    <t>135 У</t>
  </si>
  <si>
    <t>82.30.11.000.002.00.0777.000000000000</t>
  </si>
  <si>
    <t>Услуги по организации спортивных и аналогичных мероприятий</t>
  </si>
  <si>
    <t>Спорттық және ұқсас іс-шараларды ұйымдастыру бойынша қызметтер</t>
  </si>
  <si>
    <t>Услуги по организации/проведению спортивных и аналогичных мероприятий</t>
  </si>
  <si>
    <t>Спорттық және балама іс-шараларды ұйымдастыру/өткізу бойынша қызметтер</t>
  </si>
  <si>
    <t>«ҚазМұнайГаз» БӨ» АҚ, ЕТҰ мен БК еңбек ұжымдары арасында Спартакиаданы ұйымдастыру және өткізу</t>
  </si>
  <si>
    <t>Организация и проведение Спартакиады  среди трудовых коллективов 
АО «РД «КазМунайГаз», ДЗО и СП</t>
  </si>
  <si>
    <t>68-1 У</t>
  </si>
  <si>
    <t xml:space="preserve">Услуги по транспортно-экспедиторскому обслуживанию </t>
  </si>
  <si>
    <t>136 У</t>
  </si>
  <si>
    <t>137 У</t>
  </si>
  <si>
    <t>с даты заключения договора по 24 сентября 2017 года</t>
  </si>
  <si>
    <t>с 25 сентября 2017 года по 31 декабря 2017 года</t>
  </si>
  <si>
    <t>138 У</t>
  </si>
  <si>
    <t>139 У</t>
  </si>
  <si>
    <t xml:space="preserve">Қосылатын жолдар бойынша вагондардың өту қызметі: "Тендык станциясынан "РТИ-АМӨЗ" ЖШС-ға дейін вагондардың өтуі үшін кіреберіс (қосылатын) жолдарын беру </t>
  </si>
  <si>
    <t>Атырауская область, г.Атырау, ст. Тендык</t>
  </si>
  <si>
    <t>с 05 августа 2017 года  по 31 декабря 2017 года</t>
  </si>
  <si>
    <t>предоплата 50%</t>
  </si>
  <si>
    <t>Услуги подъездных путей  ТОО "РТИ-АНПЗ", предоставление подъездного пути, оплата времени нахождения вагонов на п/п от подачи до уборки</t>
  </si>
  <si>
    <t xml:space="preserve">"РТИ-АМӨЗ" ЖШС кіреберіс жолдарының қызметі, кіреберіс жолдарын беру, вагондарды алғанға дейін  кіреберіс жолдарында тұру уақытына ақы төлеу    </t>
  </si>
  <si>
    <t>69-1 У</t>
  </si>
  <si>
    <t xml:space="preserve">Услуги эксплуатации подъездных путей  </t>
  </si>
  <si>
    <t>70-1 У</t>
  </si>
  <si>
    <t xml:space="preserve">Услуги эксплуатации подъездных путей </t>
  </si>
  <si>
    <t>с 01 января 2017 года по 31 июля 2017 года</t>
  </si>
  <si>
    <t>столбец - 14, 20, 21/с учетом Дополнительного соглашения</t>
  </si>
  <si>
    <t>67-1 У</t>
  </si>
  <si>
    <r>
      <t>Услуги по транспортно-экспедиторскому обслуживанию</t>
    </r>
    <r>
      <rPr>
        <sz val="10"/>
        <color rgb="FFFF0000"/>
        <rFont val="Times New Roman"/>
        <family val="1"/>
        <charset val="204"/>
      </rPr>
      <t xml:space="preserve"> </t>
    </r>
  </si>
  <si>
    <t>столбец - 20, 21/с учетом Дополнительного соглашения</t>
  </si>
  <si>
    <t>столбец - 14, 20, 21//с учетом Дополнительного соглашения</t>
  </si>
  <si>
    <t>Ақпараттық жүйені жетілдіру бойынша қызмет атқарулар</t>
  </si>
  <si>
    <t>Акмолинская область</t>
  </si>
  <si>
    <t>Услуги прохождения вагонов по путям ТОО "РТИ-АНПЗ": предоставление подъездного (соедительного) пути по прохождению вагонов на станции Тендык по ТОО "АНПЗ"</t>
  </si>
  <si>
    <t xml:space="preserve">Утвержден приказом управляющего директора по маркетингу, закупкам и реализации нефти АО "РД "КазМунайГаз" Найзабекова Б.Т. № 190 от 17 июля 2017 года  </t>
  </si>
  <si>
    <t>140 У</t>
  </si>
  <si>
    <t>по территории Республики Казахстан, ближнее и дальнее зарубежье</t>
  </si>
  <si>
    <t>14-2 Т</t>
  </si>
  <si>
    <t>столбец - 18, 20, 21</t>
  </si>
  <si>
    <t>39-1 Т</t>
  </si>
  <si>
    <t>8-2 Р</t>
  </si>
  <si>
    <t>14-1 Р</t>
  </si>
  <si>
    <t>125-1 У</t>
  </si>
  <si>
    <t xml:space="preserve">Утвержден приказом управляющего директора по маркетингу, закупкам и реализации нефти АО "РД "КазМунайГаз" Найзабекова Б.Т. № 204 от 02 августа 2017 года  </t>
  </si>
  <si>
    <t>141 У</t>
  </si>
  <si>
    <t>Іс-шараларға қатысуды қамтамасыз ету бойынша қызметтер</t>
  </si>
  <si>
    <t>Жарна немесе іс-шаралар шығындарын өтеу (көрмелер, конференциялар, бағдарламалар, форумдар, симпозиумдар және т.б.) және осындай іс-шараларға байланысты басқа да шығындарды өтеу.</t>
  </si>
  <si>
    <t>Услуги по организации участия АО РД «КазМунайГаз» в Республиканском совещании у Главы Государства по вопросам цифровизации национальной экономики "Государственной программы "Цифровой Казахстан"</t>
  </si>
  <si>
    <t>"Цифровой Казахстан" атты қоғамдық бағдарламасының мәселелері бойынша Мемлекет Басшысының қатысуымен өтетін АҚ БӨ «ҚазМұнайГаз» қатысуы бойынша қызметтері</t>
  </si>
  <si>
    <t>113-1 У</t>
  </si>
  <si>
    <t>с учетом доп. соглашения</t>
  </si>
  <si>
    <t>65-2 У</t>
  </si>
  <si>
    <t>Внедрение модуля SAP SRM</t>
  </si>
  <si>
    <t>SAP SRM модулін енгізу</t>
  </si>
  <si>
    <t>столбец - 6, 11, 12, 20, 21</t>
  </si>
  <si>
    <t>142 У</t>
  </si>
  <si>
    <t>Услуги по развитию системы "Территориально-распределенный банк данных" по внедрению "Системы аналитики и принятия решений"</t>
  </si>
  <si>
    <t>"Талдау және шешімдер қабылдау жүйесін" енгізу жөніндегі «Аумақтық-бөлінген деректер банкі» жүйесін дамыту жөніндегі қызмет көрсетулер</t>
  </si>
  <si>
    <t xml:space="preserve">Утвержден приказом управляющего директора по маркетингу, закупкам и реализации нефти АО "РД "КазМунайГаз" Найзабекова Б.Т. № 226 от 29 августа 2017 года  </t>
  </si>
  <si>
    <t>59-2 У</t>
  </si>
  <si>
    <t>октябрь, ноябрь 2017 года</t>
  </si>
  <si>
    <t>143 У</t>
  </si>
  <si>
    <t>61.90.10.400.001.00.0777.000000000000</t>
  </si>
  <si>
    <t>Услуги приобретения доступа и емкости сети</t>
  </si>
  <si>
    <t>Қол жеткізу мен желі сыйымдылығын сатып алу жөніндегі қызмет көрсетулер</t>
  </si>
  <si>
    <t>Услуги приобретения доступа и емкости сети у владельцев и операторов сетей</t>
  </si>
  <si>
    <t>Желі иелері мен операторларынан қол жеткізу мен желі сыйымдылығын сатып алу жөніндегі қызмет көрсетулер</t>
  </si>
  <si>
    <t>Услуги по предоставлению доступа к ЕТС ГО (Единая транспортная сеть госорганов)</t>
  </si>
  <si>
    <t>МО БТЖ-ға (мемлекеттік органдардың бірыңғай тасымалдау желісі) қол жеткізуді ұсыну жөніндегі қызмет көрсетуелр</t>
  </si>
  <si>
    <t>83-1 У</t>
  </si>
  <si>
    <t>85-1 У</t>
  </si>
  <si>
    <t>столбец - 20, 21 с учетом доп. соглашения</t>
  </si>
  <si>
    <t>столбец - 15, 20, 21</t>
  </si>
  <si>
    <t>21-1 У</t>
  </si>
  <si>
    <t>с даты заключения договора по 05 октября 2017 года</t>
  </si>
  <si>
    <t>144 У</t>
  </si>
  <si>
    <t>24-2 У</t>
  </si>
  <si>
    <t>145 У</t>
  </si>
  <si>
    <t xml:space="preserve">Утвержден приказом управляющего директора по маркетингу, закупкам и реализации нефти АО "РД "КазМунайГаз" Найзабекова Б.Т. № 239 от 20 сентября 2017 года  </t>
  </si>
  <si>
    <t>146 У</t>
  </si>
  <si>
    <t>18.12.19.900.002.00.0777.000000000000</t>
  </si>
  <si>
    <t>Услуги полиграфические по изготовлению/печатанию полиграфической продукции (кроме книг, фото, периодических изданий)</t>
  </si>
  <si>
    <t>Полиграфиялық өнімдерді (кітаптардан, фотодан, мерзімді басылымдардан басқа) жасау/басып шығару бойынша полиграфиялық қызмет көрсетулер</t>
  </si>
  <si>
    <t>Услуги по изготовлению стендов</t>
  </si>
  <si>
    <t>Материалды басып шығару</t>
  </si>
  <si>
    <t>17-2 Т</t>
  </si>
  <si>
    <t>столбец - 18, 19, 20, 21 с учетом доп. соглашения</t>
  </si>
  <si>
    <t>18-2 Т</t>
  </si>
  <si>
    <t>147 У</t>
  </si>
  <si>
    <t xml:space="preserve">Услуги по организации и проведению форума «Human resources» АО «РД «КазМунайГаз» </t>
  </si>
  <si>
    <t>"ҚазМұнайГаз" БӨ" АҚ Human resources форумын ұйымдастыру және өткізу жөніндегі қызмет көрсетулер</t>
  </si>
  <si>
    <t>октябрь 2017 года</t>
  </si>
  <si>
    <t xml:space="preserve">Утвержден приказом управляющего директора по маркетингу, закупкам и реализации нефти АО "РД "КазМунайГаз" Найзабекова Б.Т. № 257 от 18 октября 2017 года  </t>
  </si>
  <si>
    <t xml:space="preserve">Утвержден приказом директора департамента логистики и закупок АО "РД "КазМунайГаз" Таскимбаева Д.Т. № 160 от 12 июня 2017 года  </t>
  </si>
  <si>
    <t>77-1 У</t>
  </si>
  <si>
    <t>столбец - 20, 21/ с учетом доп. соглашения</t>
  </si>
  <si>
    <t>78-1 У</t>
  </si>
  <si>
    <t>52 Т</t>
  </si>
  <si>
    <t>17.23.12.700.005.00.0796.000000000002</t>
  </si>
  <si>
    <t>Ежедневник</t>
  </si>
  <si>
    <t>Күнделік</t>
  </si>
  <si>
    <t>формат А5, недатированный</t>
  </si>
  <si>
    <t>Формат А5, күні көрсетілмеген</t>
  </si>
  <si>
    <t xml:space="preserve">Формат А5,  70гр, тонированная бумага,  2-х цветная печать.  Язык: каз., русс., англ.  Прошита и имеет закруглую форму. Размер блока 15х21 см. Справочный материал (службы экстренного вызова, справочные службы РК, Инкотермс, единицы измерения, праздники РК, автомобильные коды РК, штрих-коды) Календари 2017, 2018,2019, 2020 гг. Часовые пояса, международные коды. Форзац: карта Казахстана, карта мира. Шелковая закладка –ляссе. Обложка с тиснением (цвет «золото/серебро»),  логотип Заказчика на казахском языке (по согласованию с Заказчиком). Перфорированные уголки на каждой странице. Объем не менее 352 страниц. </t>
  </si>
  <si>
    <t xml:space="preserve">Формат А5, 70гр, тонированная қағаз, 2 түрлі-түсті басып шығару. Тілі: қаз., орыс., ағыл. Тігіліп және айналдырған нысаны. Блоктың өлшемі 15х21 қараңыз Анықтамалық материал (қызметі шұғыл шақыру, анықтамалық қызмет, ҚР Инкотермс, өлшем бірліктері, мерекелер, автомобиль коды, штрих-коды) Күнтізбелер 2017, 2018,2019, 2020 жж. уақыт белдеулері, халықаралық кодтары. Форзац: Қазақстан картасы, әлем картасы. Жібек қалау –ляссе. Мұқаба баыслған (түсі "алтын/күміс"), Тапсырыс берушінің логотипі қазақ тілінде (Тапсырыс берушімен келісім бойынша). Тесілген бұрыштары әр бетте. Көлемі кемінде 352 бет. </t>
  </si>
  <si>
    <t>ноябрь, декабрь 2017 года</t>
  </si>
  <si>
    <t>38-1 У</t>
  </si>
  <si>
    <t>2-1 У</t>
  </si>
  <si>
    <t>148 У</t>
  </si>
  <si>
    <t>66.19.10.335.000.00.0777.000000000000</t>
  </si>
  <si>
    <t>Құнды қағаздармен брокерлік операциялар бойынша қызметтер</t>
  </si>
  <si>
    <t>Услуги по операциям с ценными бумагами с номинальным держанием</t>
  </si>
  <si>
    <t>Құнды қағаздармен номиналды ұстаумен операциялар бойынша қызметтер</t>
  </si>
  <si>
    <t>19-2 Т</t>
  </si>
  <si>
    <t>столбец - 18, 19, 20, 21/с учетом доп. соглашения</t>
  </si>
  <si>
    <t>20-2 Т</t>
  </si>
  <si>
    <t>21-2 Т</t>
  </si>
  <si>
    <t>22-2 Т</t>
  </si>
  <si>
    <t>23-2 Т</t>
  </si>
  <si>
    <t>24-2 Т</t>
  </si>
  <si>
    <t>25-2 Т</t>
  </si>
  <si>
    <t xml:space="preserve">Утвержден приказом директора департамента логистики и закупок АО "РД "КазМунайГаз" Таскимбаева Д.Т. № 288 от 15 ноября 2017 года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</si>
</sst>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0.00_);_(* \(#,##0.00\);_(* &quot;-&quot;??_);_(@_)"/>
    <numFmt numFmtId="165" formatCode="_-* #,##0.00&quot;р.&quot;_-;\-* #,##0.00&quot;р.&quot;_-;_-* &quot;-&quot;??&quot;р.&quot;_-;_-@_-"/>
    <numFmt numFmtId="166" formatCode="_-* #,##0.00_р_._-;\-* #,##0.00_р_._-;_-* &quot;-&quot;??_р_._-;_-@_-"/>
    <numFmt numFmtId="167" formatCode="#,##0.00_ ;[Red]\-#,##0.00\ "/>
    <numFmt numFmtId="168" formatCode="_-* #,##0.000\ _₽_-;\-* #,##0.000\ _₽_-;_-* &quot;-&quot;??\ _₽_-;_-@_-"/>
    <numFmt numFmtId="169" formatCode="#,##0.00_ ;\-#,##0.00\ "/>
  </numFmts>
  <fonts count="23" x14ac:knownFonts="1">
    <font>
      <sz val="11"/>
      <color theme="1"/>
      <name val="Calibri"/>
      <family val="2"/>
      <scheme val="minor"/>
    </font>
    <font>
      <sz val="10"/>
      <color theme="1"/>
      <name val="Times New Roman"/>
      <family val="1"/>
      <charset val="204"/>
    </font>
    <font>
      <sz val="10"/>
      <name val="Arial Cyr"/>
      <charset val="204"/>
    </font>
    <font>
      <b/>
      <sz val="10"/>
      <color indexed="8"/>
      <name val="Times New Roman"/>
      <family val="1"/>
      <charset val="204"/>
    </font>
    <font>
      <sz val="10"/>
      <name val="Times New Roman"/>
      <family val="1"/>
      <charset val="204"/>
    </font>
    <font>
      <b/>
      <i/>
      <sz val="10"/>
      <color indexed="8"/>
      <name val="Times New Roman"/>
      <family val="1"/>
      <charset val="204"/>
    </font>
    <font>
      <sz val="10"/>
      <name val="Arial"/>
      <family val="2"/>
      <charset val="204"/>
    </font>
    <font>
      <sz val="10"/>
      <name val="Helv"/>
    </font>
    <font>
      <sz val="11"/>
      <color theme="1"/>
      <name val="Calibri"/>
      <family val="2"/>
      <charset val="204"/>
      <scheme val="minor"/>
    </font>
    <font>
      <sz val="10"/>
      <color indexed="8"/>
      <name val="Times New Roman"/>
      <family val="1"/>
      <charset val="204"/>
    </font>
    <font>
      <sz val="10"/>
      <color rgb="FF333333"/>
      <name val="Times New Roman"/>
      <family val="1"/>
      <charset val="204"/>
    </font>
    <font>
      <b/>
      <sz val="10"/>
      <color theme="1"/>
      <name val="Times New Roman"/>
      <family val="1"/>
      <charset val="204"/>
    </font>
    <font>
      <sz val="8"/>
      <color indexed="8"/>
      <name val="Arial"/>
      <family val="2"/>
      <charset val="204"/>
    </font>
    <font>
      <b/>
      <sz val="10"/>
      <name val="Times New Roman"/>
      <family val="1"/>
      <charset val="204"/>
    </font>
    <font>
      <sz val="11"/>
      <color theme="1"/>
      <name val="Calibri"/>
      <family val="2"/>
      <scheme val="minor"/>
    </font>
    <font>
      <sz val="10"/>
      <color indexed="8"/>
      <name val="Arial"/>
      <family val="2"/>
      <charset val="204"/>
    </font>
    <font>
      <sz val="11"/>
      <name val="Times New Roman"/>
      <family val="1"/>
      <charset val="204"/>
    </font>
    <font>
      <sz val="12"/>
      <name val="Times New Roman"/>
      <family val="1"/>
      <charset val="204"/>
    </font>
    <font>
      <b/>
      <sz val="11"/>
      <color indexed="8"/>
      <name val="Times New Roman"/>
      <family val="1"/>
      <charset val="204"/>
    </font>
    <font>
      <sz val="10"/>
      <color rgb="FF000000"/>
      <name val="Times New Roman"/>
      <family val="1"/>
      <charset val="204"/>
    </font>
    <font>
      <sz val="10"/>
      <color rgb="FFFF0000"/>
      <name val="Times New Roman"/>
      <family val="1"/>
      <charset val="204"/>
    </font>
    <font>
      <b/>
      <sz val="10"/>
      <color rgb="FFFF0000"/>
      <name val="Times New Roman"/>
      <family val="1"/>
      <charset val="204"/>
    </font>
    <font>
      <sz val="10"/>
      <name val="Calibri"/>
      <family val="2"/>
      <charset val="204"/>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9"/>
        <bgColor indexed="26"/>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31">
    <xf numFmtId="0" fontId="0" fillId="0" borderId="0"/>
    <xf numFmtId="0" fontId="2" fillId="0" borderId="0"/>
    <xf numFmtId="0" fontId="2" fillId="0" borderId="0"/>
    <xf numFmtId="0" fontId="6" fillId="0" borderId="0"/>
    <xf numFmtId="0" fontId="7" fillId="0" borderId="0"/>
    <xf numFmtId="166" fontId="8" fillId="0" borderId="0" applyFont="0" applyFill="0" applyBorder="0" applyAlignment="0" applyProtection="0"/>
    <xf numFmtId="164" fontId="6" fillId="0" borderId="0" applyFont="0" applyFill="0" applyBorder="0" applyAlignment="0" applyProtection="0"/>
    <xf numFmtId="0" fontId="8" fillId="0" borderId="0"/>
    <xf numFmtId="0" fontId="2" fillId="0" borderId="0"/>
    <xf numFmtId="165" fontId="2" fillId="0" borderId="0" applyFont="0" applyFill="0" applyBorder="0" applyAlignment="0" applyProtection="0"/>
    <xf numFmtId="166" fontId="8" fillId="0" borderId="0" applyFont="0" applyFill="0" applyBorder="0" applyAlignment="0" applyProtection="0"/>
    <xf numFmtId="0" fontId="6" fillId="0" borderId="0"/>
    <xf numFmtId="166" fontId="8" fillId="0" borderId="0" applyFont="0" applyFill="0" applyBorder="0" applyAlignment="0" applyProtection="0"/>
    <xf numFmtId="0" fontId="6" fillId="0" borderId="0"/>
    <xf numFmtId="0" fontId="8" fillId="0" borderId="0"/>
    <xf numFmtId="0" fontId="6" fillId="0" borderId="0"/>
    <xf numFmtId="0" fontId="6" fillId="0" borderId="0"/>
    <xf numFmtId="43" fontId="14" fillId="0" borderId="0" applyFont="0" applyFill="0" applyBorder="0" applyAlignment="0" applyProtection="0"/>
    <xf numFmtId="0" fontId="6" fillId="0" borderId="0"/>
    <xf numFmtId="0" fontId="15" fillId="0" borderId="0"/>
    <xf numFmtId="43" fontId="14" fillId="0" borderId="0" applyFont="0" applyFill="0" applyBorder="0" applyAlignment="0" applyProtection="0"/>
    <xf numFmtId="40" fontId="6" fillId="4" borderId="16"/>
    <xf numFmtId="0" fontId="6" fillId="0" borderId="0"/>
    <xf numFmtId="0" fontId="7" fillId="0" borderId="0"/>
    <xf numFmtId="0" fontId="6" fillId="0" borderId="0"/>
    <xf numFmtId="164" fontId="6" fillId="0" borderId="0" applyFont="0" applyFill="0" applyBorder="0" applyAlignment="0" applyProtection="0"/>
    <xf numFmtId="0" fontId="6" fillId="0" borderId="0"/>
    <xf numFmtId="0" fontId="6" fillId="0" borderId="0"/>
    <xf numFmtId="0" fontId="2" fillId="0" borderId="0"/>
    <xf numFmtId="0" fontId="2" fillId="0" borderId="0"/>
    <xf numFmtId="166" fontId="2" fillId="0" borderId="0" applyFont="0" applyFill="0" applyBorder="0" applyAlignment="0" applyProtection="0"/>
  </cellStyleXfs>
  <cellXfs count="174">
    <xf numFmtId="0" fontId="0" fillId="0" borderId="0" xfId="0"/>
    <xf numFmtId="0" fontId="1" fillId="0" borderId="0" xfId="0" applyFont="1"/>
    <xf numFmtId="0" fontId="5" fillId="0" borderId="1" xfId="1" applyFont="1" applyBorder="1" applyAlignment="1">
      <alignment horizontal="center" vertical="top" wrapText="1"/>
    </xf>
    <xf numFmtId="3" fontId="5" fillId="0" borderId="1" xfId="1" applyNumberFormat="1" applyFont="1" applyBorder="1" applyAlignment="1">
      <alignment horizontal="center" vertical="top" wrapText="1"/>
    </xf>
    <xf numFmtId="0" fontId="1" fillId="0" borderId="1" xfId="0" applyFont="1" applyBorder="1"/>
    <xf numFmtId="0" fontId="9" fillId="0" borderId="1" xfId="1" applyFont="1" applyBorder="1" applyAlignment="1">
      <alignment horizontal="center" vertical="center"/>
    </xf>
    <xf numFmtId="0" fontId="4" fillId="0" borderId="1" xfId="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1" applyFont="1" applyBorder="1" applyAlignment="1">
      <alignment horizontal="center" vertical="center" wrapText="1"/>
    </xf>
    <xf numFmtId="0" fontId="4" fillId="0" borderId="1" xfId="3"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4" applyFont="1" applyBorder="1" applyAlignment="1">
      <alignment horizontal="center" vertical="center" wrapText="1"/>
    </xf>
    <xf numFmtId="0" fontId="4" fillId="0" borderId="4" xfId="1" applyFont="1" applyBorder="1" applyAlignment="1">
      <alignment horizontal="center" vertical="center" wrapText="1"/>
    </xf>
    <xf numFmtId="4" fontId="1" fillId="0" borderId="1" xfId="5" applyNumberFormat="1" applyFont="1" applyBorder="1" applyAlignment="1">
      <alignment horizontal="center" vertical="center" wrapText="1"/>
    </xf>
    <xf numFmtId="0" fontId="1" fillId="0" borderId="1" xfId="1" applyFont="1" applyBorder="1" applyAlignment="1">
      <alignment horizontal="center" vertical="center" wrapText="1"/>
    </xf>
    <xf numFmtId="0" fontId="11" fillId="0" borderId="1" xfId="0" applyFont="1" applyBorder="1"/>
    <xf numFmtId="0" fontId="4" fillId="0" borderId="1" xfId="1" applyFont="1" applyBorder="1"/>
    <xf numFmtId="0" fontId="4" fillId="0" borderId="1" xfId="4" applyFont="1" applyFill="1" applyBorder="1" applyAlignment="1">
      <alignment horizontal="center" vertical="center" wrapText="1"/>
    </xf>
    <xf numFmtId="0" fontId="4" fillId="0" borderId="4" xfId="1" applyFont="1" applyFill="1" applyBorder="1" applyAlignment="1">
      <alignment horizontal="center" vertical="center" wrapText="1"/>
    </xf>
    <xf numFmtId="4" fontId="1" fillId="0" borderId="1" xfId="5"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0" fontId="9" fillId="0" borderId="1" xfId="1" applyFont="1" applyFill="1" applyBorder="1" applyAlignment="1">
      <alignment horizontal="center" vertical="center"/>
    </xf>
    <xf numFmtId="3" fontId="4" fillId="0" borderId="1" xfId="1" applyNumberFormat="1" applyFont="1" applyFill="1" applyBorder="1" applyAlignment="1">
      <alignment horizontal="center" vertical="center" wrapText="1"/>
    </xf>
    <xf numFmtId="0" fontId="4" fillId="0" borderId="1" xfId="8" applyFont="1" applyFill="1" applyBorder="1" applyAlignment="1">
      <alignment horizontal="center" vertical="center" wrapText="1"/>
    </xf>
    <xf numFmtId="0" fontId="4" fillId="0" borderId="1" xfId="1" applyFont="1" applyFill="1" applyBorder="1" applyAlignment="1">
      <alignment horizontal="center" vertical="center"/>
    </xf>
    <xf numFmtId="0" fontId="4" fillId="0" borderId="1" xfId="1" applyFont="1" applyBorder="1" applyAlignment="1">
      <alignment horizontal="center" vertical="center"/>
    </xf>
    <xf numFmtId="0" fontId="4" fillId="0" borderId="1" xfId="2" applyFont="1" applyBorder="1" applyAlignment="1">
      <alignment horizontal="center" vertical="center" wrapText="1"/>
    </xf>
    <xf numFmtId="4" fontId="4" fillId="0" borderId="1" xfId="0" applyNumberFormat="1" applyFont="1" applyBorder="1" applyAlignment="1">
      <alignment horizontal="center" vertical="center"/>
    </xf>
    <xf numFmtId="0" fontId="4" fillId="2" borderId="1" xfId="9"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4" fillId="2" borderId="1" xfId="1" applyFont="1" applyFill="1" applyBorder="1" applyAlignment="1">
      <alignment horizontal="center" vertical="center" wrapText="1"/>
    </xf>
    <xf numFmtId="0" fontId="9"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3" applyFont="1" applyFill="1" applyBorder="1" applyAlignment="1">
      <alignment horizontal="center" vertical="center" wrapText="1"/>
    </xf>
    <xf numFmtId="0" fontId="4" fillId="2" borderId="1" xfId="4" applyFont="1" applyFill="1" applyBorder="1" applyAlignment="1">
      <alignment horizontal="center" vertical="center" wrapText="1"/>
    </xf>
    <xf numFmtId="0" fontId="4" fillId="2" borderId="4" xfId="1" applyFont="1" applyFill="1" applyBorder="1" applyAlignment="1">
      <alignment horizontal="center" vertical="center" wrapText="1"/>
    </xf>
    <xf numFmtId="4" fontId="1" fillId="2" borderId="1" xfId="5" applyNumberFormat="1" applyFont="1" applyFill="1" applyBorder="1" applyAlignment="1">
      <alignment horizontal="center" vertical="center" wrapText="1"/>
    </xf>
    <xf numFmtId="4" fontId="1" fillId="2" borderId="1" xfId="10" applyNumberFormat="1" applyFont="1" applyFill="1" applyBorder="1" applyAlignment="1">
      <alignment horizontal="center" vertical="center" wrapText="1"/>
    </xf>
    <xf numFmtId="0" fontId="9" fillId="2" borderId="1" xfId="1" applyFont="1" applyFill="1" applyBorder="1" applyAlignment="1">
      <alignment horizontal="center" vertical="center" wrapText="1"/>
    </xf>
    <xf numFmtId="4" fontId="4" fillId="2" borderId="1" xfId="5" applyNumberFormat="1" applyFont="1" applyFill="1" applyBorder="1" applyAlignment="1">
      <alignment horizontal="center" vertical="center" wrapText="1"/>
    </xf>
    <xf numFmtId="4" fontId="4" fillId="0" borderId="1" xfId="5" applyNumberFormat="1" applyFont="1" applyFill="1" applyBorder="1" applyAlignment="1">
      <alignment horizontal="center" vertical="center" wrapText="1"/>
    </xf>
    <xf numFmtId="0" fontId="4" fillId="2" borderId="1" xfId="1"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 fillId="2" borderId="1" xfId="1" applyFont="1" applyFill="1" applyBorder="1" applyAlignment="1">
      <alignment horizontal="center" vertical="center" wrapText="1"/>
    </xf>
    <xf numFmtId="0" fontId="9" fillId="0" borderId="1" xfId="1" applyFont="1" applyFill="1" applyBorder="1" applyAlignment="1">
      <alignment horizontal="center" vertical="center" wrapText="1"/>
    </xf>
    <xf numFmtId="4" fontId="1" fillId="2" borderId="1" xfId="12" applyNumberFormat="1" applyFont="1" applyFill="1" applyBorder="1" applyAlignment="1">
      <alignment horizontal="center" vertical="center" wrapText="1"/>
    </xf>
    <xf numFmtId="0" fontId="4" fillId="2" borderId="1" xfId="1" applyNumberFormat="1" applyFont="1" applyFill="1" applyBorder="1" applyAlignment="1">
      <alignment horizontal="center" vertical="center"/>
    </xf>
    <xf numFmtId="0" fontId="12" fillId="0" borderId="1" xfId="11" applyFont="1" applyFill="1" applyBorder="1" applyAlignment="1">
      <alignment horizontal="center" vertical="center" wrapText="1"/>
    </xf>
    <xf numFmtId="0" fontId="4" fillId="0" borderId="1" xfId="11" applyFont="1" applyFill="1" applyBorder="1" applyAlignment="1">
      <alignment horizontal="center" vertical="center" wrapText="1"/>
    </xf>
    <xf numFmtId="3" fontId="4" fillId="0" borderId="1" xfId="1" applyNumberFormat="1" applyFont="1" applyFill="1" applyBorder="1" applyAlignment="1">
      <alignment horizontal="center" vertical="center"/>
    </xf>
    <xf numFmtId="4" fontId="4" fillId="0" borderId="1" xfId="1" applyNumberFormat="1" applyFont="1" applyFill="1" applyBorder="1" applyAlignment="1">
      <alignment horizontal="center" vertical="center"/>
    </xf>
    <xf numFmtId="0" fontId="4" fillId="0" borderId="5" xfId="1" applyFont="1" applyFill="1" applyBorder="1" applyAlignment="1">
      <alignment horizontal="center" vertical="center"/>
    </xf>
    <xf numFmtId="0" fontId="4" fillId="0" borderId="1" xfId="1" applyNumberFormat="1" applyFont="1" applyFill="1" applyBorder="1" applyAlignment="1">
      <alignment horizontal="center" vertical="center"/>
    </xf>
    <xf numFmtId="0" fontId="4" fillId="0" borderId="1" xfId="1" applyNumberFormat="1" applyFont="1" applyFill="1" applyBorder="1" applyAlignment="1">
      <alignment horizontal="center" vertical="center" wrapText="1"/>
    </xf>
    <xf numFmtId="0" fontId="3" fillId="0" borderId="1" xfId="1" applyFont="1" applyBorder="1" applyAlignment="1">
      <alignment horizontal="left" vertical="top"/>
    </xf>
    <xf numFmtId="4" fontId="13" fillId="2" borderId="1" xfId="0" applyNumberFormat="1" applyFont="1" applyFill="1" applyBorder="1" applyAlignment="1">
      <alignment horizontal="center" vertical="center" wrapText="1"/>
    </xf>
    <xf numFmtId="0" fontId="4" fillId="0" borderId="1" xfId="3" applyFont="1" applyBorder="1" applyAlignment="1">
      <alignment horizontal="center" vertical="center" wrapText="1"/>
    </xf>
    <xf numFmtId="4" fontId="4" fillId="2" borderId="1" xfId="1" applyNumberFormat="1" applyFont="1" applyFill="1" applyBorder="1" applyAlignment="1">
      <alignment horizontal="center" vertical="center"/>
    </xf>
    <xf numFmtId="4" fontId="13" fillId="0" borderId="1" xfId="1" applyNumberFormat="1" applyFont="1" applyFill="1" applyBorder="1" applyAlignment="1">
      <alignment horizontal="center" vertical="center"/>
    </xf>
    <xf numFmtId="4" fontId="1" fillId="0" borderId="0" xfId="0" applyNumberFormat="1" applyFont="1"/>
    <xf numFmtId="0" fontId="11" fillId="0" borderId="0" xfId="0" applyFont="1"/>
    <xf numFmtId="0" fontId="1" fillId="0" borderId="0" xfId="0" applyFont="1" applyFill="1"/>
    <xf numFmtId="4" fontId="11" fillId="0" borderId="1" xfId="0" applyNumberFormat="1" applyFont="1" applyBorder="1"/>
    <xf numFmtId="4" fontId="1" fillId="0" borderId="1" xfId="0" applyNumberFormat="1" applyFont="1" applyBorder="1"/>
    <xf numFmtId="0" fontId="4" fillId="0" borderId="1" xfId="15" applyFont="1" applyFill="1" applyBorder="1" applyAlignment="1">
      <alignment horizontal="center" vertical="center" wrapText="1"/>
    </xf>
    <xf numFmtId="0" fontId="4" fillId="0" borderId="2" xfId="1"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4" fillId="0" borderId="2" xfId="1" applyFont="1" applyBorder="1" applyAlignment="1">
      <alignment horizontal="center" vertical="center" wrapText="1"/>
    </xf>
    <xf numFmtId="0" fontId="4" fillId="0" borderId="2" xfId="3"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4" applyFont="1" applyBorder="1" applyAlignment="1">
      <alignment horizontal="center" vertical="center" wrapText="1"/>
    </xf>
    <xf numFmtId="0" fontId="4" fillId="0" borderId="6" xfId="1" applyFont="1" applyBorder="1" applyAlignment="1">
      <alignment horizontal="center" vertical="center" wrapText="1"/>
    </xf>
    <xf numFmtId="4" fontId="1" fillId="0" borderId="2" xfId="5" applyNumberFormat="1" applyFont="1" applyBorder="1" applyAlignment="1">
      <alignment horizontal="center" vertical="center" wrapText="1"/>
    </xf>
    <xf numFmtId="0" fontId="4" fillId="0" borderId="2" xfId="1" applyNumberFormat="1" applyFont="1" applyFill="1" applyBorder="1" applyAlignment="1">
      <alignment horizontal="center" vertical="center"/>
    </xf>
    <xf numFmtId="0" fontId="9" fillId="0" borderId="1" xfId="0" applyFont="1" applyFill="1" applyBorder="1" applyAlignment="1">
      <alignment horizontal="center" vertical="center" wrapText="1"/>
    </xf>
    <xf numFmtId="49" fontId="9" fillId="2" borderId="1" xfId="19" applyNumberFormat="1" applyFont="1" applyFill="1" applyBorder="1" applyAlignment="1">
      <alignment horizontal="center" vertical="center" wrapText="1"/>
    </xf>
    <xf numFmtId="0" fontId="1" fillId="0" borderId="1" xfId="0" applyFont="1" applyBorder="1" applyAlignment="1">
      <alignment horizontal="center" vertical="center"/>
    </xf>
    <xf numFmtId="166" fontId="4" fillId="0" borderId="1" xfId="20" applyNumberFormat="1" applyFont="1" applyFill="1" applyBorder="1" applyAlignment="1">
      <alignment horizontal="center" vertical="center"/>
    </xf>
    <xf numFmtId="0" fontId="8" fillId="0" borderId="0" xfId="7"/>
    <xf numFmtId="0" fontId="4" fillId="0" borderId="0" xfId="2" applyFont="1" applyBorder="1" applyAlignment="1"/>
    <xf numFmtId="0" fontId="13" fillId="0" borderId="0" xfId="2" applyFont="1" applyBorder="1" applyAlignment="1">
      <alignment horizontal="center"/>
    </xf>
    <xf numFmtId="0" fontId="4" fillId="0" borderId="0" xfId="2" applyFont="1" applyBorder="1" applyAlignment="1">
      <alignment horizontal="center"/>
    </xf>
    <xf numFmtId="0" fontId="17" fillId="0" borderId="7" xfId="2" applyFont="1" applyBorder="1" applyAlignment="1">
      <alignment horizontal="left"/>
    </xf>
    <xf numFmtId="0" fontId="16" fillId="0" borderId="8" xfId="2" applyFont="1" applyBorder="1" applyAlignment="1">
      <alignment horizontal="left"/>
    </xf>
    <xf numFmtId="0" fontId="16" fillId="0" borderId="9" xfId="2" applyFont="1" applyBorder="1" applyAlignment="1">
      <alignment horizontal="left"/>
    </xf>
    <xf numFmtId="0" fontId="13" fillId="0" borderId="0" xfId="2" applyFont="1" applyBorder="1" applyAlignment="1"/>
    <xf numFmtId="0" fontId="4" fillId="0" borderId="0" xfId="2" applyFont="1" applyAlignment="1"/>
    <xf numFmtId="0" fontId="4" fillId="0" borderId="0" xfId="2" applyFont="1" applyBorder="1"/>
    <xf numFmtId="0" fontId="13" fillId="0" borderId="0" xfId="2" applyFont="1" applyBorder="1" applyAlignment="1">
      <alignment vertical="center"/>
    </xf>
    <xf numFmtId="0" fontId="4" fillId="2" borderId="1" xfId="4" applyNumberFormat="1" applyFont="1" applyFill="1" applyBorder="1" applyAlignment="1">
      <alignment horizontal="center" vertical="center" wrapText="1"/>
    </xf>
    <xf numFmtId="0" fontId="4" fillId="2" borderId="3" xfId="1" applyFont="1" applyFill="1" applyBorder="1" applyAlignment="1">
      <alignment horizontal="center" vertical="center"/>
    </xf>
    <xf numFmtId="4" fontId="4" fillId="2" borderId="3" xfId="1" applyNumberFormat="1" applyFont="1" applyFill="1" applyBorder="1" applyAlignment="1">
      <alignment horizontal="center" vertical="center"/>
    </xf>
    <xf numFmtId="0" fontId="4" fillId="2" borderId="3" xfId="1" applyNumberFormat="1" applyFont="1" applyFill="1" applyBorder="1" applyAlignment="1">
      <alignment horizontal="center" vertical="center"/>
    </xf>
    <xf numFmtId="0" fontId="19" fillId="2" borderId="1" xfId="0" applyFont="1" applyFill="1" applyBorder="1" applyAlignment="1">
      <alignment horizontal="center" vertical="center" wrapText="1"/>
    </xf>
    <xf numFmtId="0" fontId="4" fillId="2" borderId="1" xfId="1" applyFont="1" applyFill="1" applyBorder="1" applyAlignment="1">
      <alignment horizontal="center" vertical="center"/>
    </xf>
    <xf numFmtId="3" fontId="4" fillId="2" borderId="1" xfId="1" applyNumberFormat="1" applyFont="1" applyFill="1" applyBorder="1" applyAlignment="1">
      <alignment horizontal="center" vertical="center"/>
    </xf>
    <xf numFmtId="0" fontId="4" fillId="2" borderId="1" xfId="1" applyNumberFormat="1" applyFont="1" applyFill="1" applyBorder="1" applyAlignment="1">
      <alignment horizontal="center" vertical="center" wrapText="1"/>
    </xf>
    <xf numFmtId="3" fontId="4" fillId="0" borderId="1" xfId="0" applyNumberFormat="1" applyFont="1" applyBorder="1" applyAlignment="1">
      <alignment horizontal="center" vertical="center"/>
    </xf>
    <xf numFmtId="4" fontId="1" fillId="0" borderId="1" xfId="0" applyNumberFormat="1" applyFont="1" applyBorder="1" applyAlignment="1">
      <alignment horizontal="center" vertical="center"/>
    </xf>
    <xf numFmtId="0" fontId="4" fillId="3" borderId="5" xfId="0" applyFont="1" applyFill="1" applyBorder="1" applyAlignment="1">
      <alignment vertical="top" wrapText="1"/>
    </xf>
    <xf numFmtId="2" fontId="4" fillId="3" borderId="1" xfId="0" applyNumberFormat="1" applyFont="1" applyFill="1" applyBorder="1" applyAlignment="1">
      <alignment horizontal="left" vertical="top" wrapText="1"/>
    </xf>
    <xf numFmtId="2" fontId="4" fillId="0" borderId="1" xfId="0" applyNumberFormat="1" applyFont="1" applyBorder="1" applyAlignment="1">
      <alignment horizontal="left" vertical="top" wrapText="1"/>
    </xf>
    <xf numFmtId="3" fontId="4" fillId="0" borderId="1" xfId="1" applyNumberFormat="1" applyFont="1" applyFill="1" applyBorder="1" applyAlignment="1">
      <alignment horizontal="left" vertical="top" wrapText="1"/>
    </xf>
    <xf numFmtId="0" fontId="4" fillId="3" borderId="1" xfId="0"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4" fontId="4" fillId="0" borderId="1" xfId="0" applyNumberFormat="1" applyFont="1" applyBorder="1" applyAlignment="1">
      <alignment horizontal="right" vertical="center"/>
    </xf>
    <xf numFmtId="167" fontId="4" fillId="4" borderId="16" xfId="21" applyNumberFormat="1" applyFont="1" applyAlignment="1">
      <alignment horizontal="right" vertical="center"/>
    </xf>
    <xf numFmtId="0" fontId="4" fillId="0" borderId="1" xfId="1" applyFont="1" applyBorder="1" applyAlignment="1">
      <alignment vertical="center"/>
    </xf>
    <xf numFmtId="0" fontId="4" fillId="2" borderId="1" xfId="2" applyFont="1" applyFill="1" applyBorder="1" applyAlignment="1">
      <alignment horizontal="center" vertical="center" wrapText="1"/>
    </xf>
    <xf numFmtId="4" fontId="4" fillId="2" borderId="1" xfId="0" applyNumberFormat="1" applyFont="1" applyFill="1" applyBorder="1" applyAlignment="1">
      <alignment vertical="center" wrapText="1"/>
    </xf>
    <xf numFmtId="0" fontId="1" fillId="0" borderId="1" xfId="22" applyFont="1" applyFill="1" applyBorder="1" applyAlignment="1">
      <alignment horizontal="center" vertical="center" wrapText="1"/>
    </xf>
    <xf numFmtId="0" fontId="1" fillId="0" borderId="1" xfId="3" applyFont="1" applyFill="1" applyBorder="1" applyAlignment="1">
      <alignment horizontal="center" vertical="center" wrapText="1"/>
    </xf>
    <xf numFmtId="0" fontId="1" fillId="0" borderId="1" xfId="23" applyFont="1" applyFill="1" applyBorder="1" applyAlignment="1">
      <alignment horizontal="center" vertical="center" wrapText="1"/>
    </xf>
    <xf numFmtId="0" fontId="1" fillId="0" borderId="4" xfId="1" applyFont="1" applyFill="1" applyBorder="1" applyAlignment="1">
      <alignment horizontal="center" vertical="center" wrapText="1"/>
    </xf>
    <xf numFmtId="0" fontId="12" fillId="0" borderId="1" xfId="16" applyFont="1" applyFill="1" applyBorder="1" applyAlignment="1">
      <alignment horizontal="center" vertical="center" wrapText="1"/>
    </xf>
    <xf numFmtId="0" fontId="1" fillId="0" borderId="1" xfId="23" applyFont="1" applyBorder="1" applyAlignment="1">
      <alignment horizontal="center" vertical="center" wrapText="1"/>
    </xf>
    <xf numFmtId="4" fontId="1" fillId="0" borderId="1" xfId="5" applyNumberFormat="1" applyFont="1" applyFill="1" applyBorder="1" applyAlignment="1">
      <alignment horizontal="right" vertical="center" wrapText="1"/>
    </xf>
    <xf numFmtId="0" fontId="1" fillId="0" borderId="1" xfId="1" applyFont="1" applyBorder="1" applyAlignment="1">
      <alignment horizontal="center" vertical="top" wrapText="1"/>
    </xf>
    <xf numFmtId="0" fontId="1" fillId="0" borderId="1" xfId="24" applyFont="1" applyFill="1" applyBorder="1" applyAlignment="1">
      <alignment horizontal="center" vertical="center" wrapText="1"/>
    </xf>
    <xf numFmtId="0" fontId="1" fillId="0" borderId="1" xfId="1" applyFont="1" applyFill="1" applyBorder="1" applyAlignment="1">
      <alignment horizontal="center" vertical="top" wrapText="1"/>
    </xf>
    <xf numFmtId="168" fontId="1" fillId="0" borderId="1" xfId="20" applyNumberFormat="1" applyFont="1" applyFill="1" applyBorder="1" applyAlignment="1">
      <alignment horizontal="center" vertical="center" wrapText="1"/>
    </xf>
    <xf numFmtId="2" fontId="1" fillId="0" borderId="1" xfId="20" applyNumberFormat="1" applyFont="1" applyFill="1" applyBorder="1" applyAlignment="1">
      <alignment horizontal="center" vertical="center" wrapText="1"/>
    </xf>
    <xf numFmtId="2" fontId="1" fillId="2" borderId="1" xfId="5" applyNumberFormat="1" applyFont="1" applyFill="1" applyBorder="1" applyAlignment="1">
      <alignment horizontal="center" vertical="center" wrapText="1"/>
    </xf>
    <xf numFmtId="169" fontId="1" fillId="0" borderId="1" xfId="20" applyNumberFormat="1" applyFont="1" applyFill="1" applyBorder="1" applyAlignment="1">
      <alignment horizontal="center" vertical="center" wrapText="1"/>
    </xf>
    <xf numFmtId="0" fontId="19" fillId="0" borderId="2" xfId="0" applyFont="1" applyBorder="1" applyAlignment="1">
      <alignment horizontal="center" vertical="center" wrapText="1"/>
    </xf>
    <xf numFmtId="0" fontId="4" fillId="0" borderId="2" xfId="2" applyFont="1" applyBorder="1" applyAlignment="1">
      <alignment horizontal="center" vertical="center"/>
    </xf>
    <xf numFmtId="0" fontId="4" fillId="0" borderId="2" xfId="2" applyFont="1" applyBorder="1" applyAlignment="1">
      <alignment horizontal="center" vertical="center" wrapText="1"/>
    </xf>
    <xf numFmtId="4" fontId="4" fillId="0" borderId="2" xfId="0" applyNumberFormat="1" applyFont="1" applyBorder="1" applyAlignment="1">
      <alignment horizontal="center" vertical="center"/>
    </xf>
    <xf numFmtId="0" fontId="9" fillId="0" borderId="1" xfId="19" applyFont="1" applyFill="1" applyBorder="1" applyAlignment="1">
      <alignment horizontal="center" vertical="center" wrapText="1"/>
    </xf>
    <xf numFmtId="0" fontId="4" fillId="0" borderId="1" xfId="2" applyFont="1" applyBorder="1" applyAlignment="1">
      <alignment horizontal="center" vertical="center"/>
    </xf>
    <xf numFmtId="0" fontId="19" fillId="0" borderId="1" xfId="0" applyFont="1" applyBorder="1" applyAlignment="1">
      <alignment horizontal="center" vertical="center" wrapText="1"/>
    </xf>
    <xf numFmtId="0" fontId="20" fillId="0" borderId="1" xfId="2" applyFont="1" applyBorder="1" applyAlignment="1">
      <alignment horizontal="center" vertical="center"/>
    </xf>
    <xf numFmtId="4" fontId="21" fillId="0" borderId="1" xfId="0" applyNumberFormat="1" applyFont="1" applyBorder="1" applyAlignment="1">
      <alignment horizontal="center" vertical="center"/>
    </xf>
    <xf numFmtId="0" fontId="4" fillId="0" borderId="1" xfId="2" applyFont="1" applyBorder="1" applyAlignment="1">
      <alignment vertical="center" wrapText="1"/>
    </xf>
    <xf numFmtId="3" fontId="4" fillId="0" borderId="1" xfId="1" applyNumberFormat="1" applyFont="1" applyBorder="1" applyAlignment="1">
      <alignment horizontal="center" vertical="center"/>
    </xf>
    <xf numFmtId="3" fontId="4" fillId="0" borderId="5" xfId="1" applyNumberFormat="1" applyFont="1" applyBorder="1" applyAlignment="1">
      <alignment horizontal="center" vertical="center"/>
    </xf>
    <xf numFmtId="0" fontId="4" fillId="0" borderId="5" xfId="1" applyFont="1" applyBorder="1" applyAlignment="1">
      <alignment horizontal="center" vertical="center"/>
    </xf>
    <xf numFmtId="0" fontId="1"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4" fontId="4" fillId="0" borderId="1" xfId="1" applyNumberFormat="1" applyFont="1" applyFill="1" applyBorder="1" applyAlignment="1">
      <alignment horizontal="center" vertical="center" wrapText="1"/>
    </xf>
    <xf numFmtId="0" fontId="4" fillId="0" borderId="5" xfId="1" applyFont="1" applyBorder="1" applyAlignment="1">
      <alignment horizontal="center" vertical="center" wrapText="1"/>
    </xf>
    <xf numFmtId="0" fontId="1" fillId="0" borderId="1"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 xfId="0" applyFont="1" applyBorder="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19" fillId="0" borderId="0" xfId="0" applyFont="1" applyAlignment="1">
      <alignment horizontal="center" vertical="center" wrapText="1"/>
    </xf>
    <xf numFmtId="0" fontId="4" fillId="0" borderId="1" xfId="28" applyFont="1" applyBorder="1" applyAlignment="1">
      <alignment horizontal="center" vertical="center" wrapText="1"/>
    </xf>
    <xf numFmtId="0" fontId="4" fillId="0" borderId="1" xfId="28" applyFont="1" applyBorder="1" applyAlignment="1">
      <alignment horizontal="center" vertical="center"/>
    </xf>
    <xf numFmtId="17" fontId="1" fillId="0" borderId="1" xfId="28" applyNumberFormat="1" applyFont="1" applyBorder="1" applyAlignment="1">
      <alignment horizontal="center" vertical="center" wrapText="1"/>
    </xf>
    <xf numFmtId="0" fontId="1" fillId="0" borderId="1" xfId="29" applyFont="1" applyBorder="1" applyAlignment="1">
      <alignment horizontal="center" vertical="center" wrapText="1"/>
    </xf>
    <xf numFmtId="0" fontId="4" fillId="0" borderId="4" xfId="28" applyFont="1" applyBorder="1" applyAlignment="1">
      <alignment horizontal="center" vertical="center"/>
    </xf>
    <xf numFmtId="166" fontId="4" fillId="0" borderId="1" xfId="28" applyNumberFormat="1" applyFont="1" applyBorder="1" applyAlignment="1">
      <alignment horizontal="center" vertical="center"/>
    </xf>
    <xf numFmtId="166" fontId="1" fillId="0" borderId="1" xfId="30" applyFont="1" applyBorder="1" applyAlignment="1">
      <alignment vertical="center"/>
    </xf>
    <xf numFmtId="0" fontId="13" fillId="0" borderId="10" xfId="2" applyFont="1" applyBorder="1" applyAlignment="1">
      <alignment horizontal="right" vertical="center" wrapText="1"/>
    </xf>
    <xf numFmtId="0" fontId="13" fillId="0" borderId="11" xfId="2" applyFont="1" applyBorder="1" applyAlignment="1">
      <alignment horizontal="right" vertical="center" wrapText="1"/>
    </xf>
    <xf numFmtId="0" fontId="13" fillId="0" borderId="12" xfId="2" applyFont="1" applyBorder="1" applyAlignment="1">
      <alignment horizontal="right" vertical="center" wrapText="1"/>
    </xf>
    <xf numFmtId="0" fontId="13" fillId="0" borderId="13" xfId="2" applyFont="1" applyBorder="1" applyAlignment="1">
      <alignment horizontal="right" vertical="center" wrapText="1"/>
    </xf>
    <xf numFmtId="0" fontId="13" fillId="0" borderId="14" xfId="2" applyFont="1" applyBorder="1" applyAlignment="1">
      <alignment horizontal="right" vertical="center" wrapText="1"/>
    </xf>
    <xf numFmtId="0" fontId="13" fillId="0" borderId="15" xfId="2" applyFont="1" applyBorder="1" applyAlignment="1">
      <alignment horizontal="right" vertical="center" wrapText="1"/>
    </xf>
    <xf numFmtId="0" fontId="3" fillId="0" borderId="2" xfId="1" applyFont="1" applyFill="1" applyBorder="1" applyAlignment="1">
      <alignment horizontal="center" vertical="top" wrapText="1"/>
    </xf>
    <xf numFmtId="0" fontId="3" fillId="0" borderId="3" xfId="1" applyFont="1" applyFill="1" applyBorder="1" applyAlignment="1">
      <alignment horizontal="center" vertical="top" wrapText="1"/>
    </xf>
    <xf numFmtId="4" fontId="3" fillId="0" borderId="2" xfId="1" applyNumberFormat="1" applyFont="1" applyFill="1" applyBorder="1" applyAlignment="1">
      <alignment horizontal="center" vertical="top" wrapText="1"/>
    </xf>
    <xf numFmtId="4" fontId="3" fillId="0" borderId="3" xfId="1" applyNumberFormat="1" applyFont="1" applyFill="1" applyBorder="1" applyAlignment="1">
      <alignment horizontal="center" vertical="top" wrapText="1"/>
    </xf>
    <xf numFmtId="0" fontId="3" fillId="0" borderId="2" xfId="1" applyFont="1" applyBorder="1" applyAlignment="1">
      <alignment horizontal="center" vertical="top" wrapText="1"/>
    </xf>
    <xf numFmtId="0" fontId="3" fillId="0" borderId="3" xfId="1" applyFont="1" applyBorder="1" applyAlignment="1">
      <alignment horizontal="center" vertical="top" wrapText="1"/>
    </xf>
    <xf numFmtId="0" fontId="13" fillId="0" borderId="0" xfId="2" applyFont="1" applyBorder="1" applyAlignment="1">
      <alignment horizontal="center"/>
    </xf>
    <xf numFmtId="0" fontId="3" fillId="0" borderId="1" xfId="1" applyFont="1" applyBorder="1" applyAlignment="1">
      <alignment horizontal="center" vertical="top" wrapText="1"/>
    </xf>
  </cellXfs>
  <cellStyles count="31">
    <cellStyle name="Normal 2 3 2" xfId="3"/>
    <cellStyle name="Normal 2 3 2 2" xfId="15"/>
    <cellStyle name="SAS FM Read-only data cell (read-only table) 2" xfId="21"/>
    <cellStyle name="Денежный 2" xfId="9"/>
    <cellStyle name="Обычный" xfId="0" builtinId="0"/>
    <cellStyle name="Обычный 10" xfId="11"/>
    <cellStyle name="Обычный 10 3" xfId="16"/>
    <cellStyle name="Обычный 13" xfId="8"/>
    <cellStyle name="Обычный 15" xfId="7"/>
    <cellStyle name="Обычный 2" xfId="28"/>
    <cellStyle name="Обычный 2 2" xfId="29"/>
    <cellStyle name="Обычный 2 2 2 2" xfId="1"/>
    <cellStyle name="Обычный 2 5" xfId="2"/>
    <cellStyle name="Обычный 3" xfId="13"/>
    <cellStyle name="Обычный 4" xfId="18"/>
    <cellStyle name="Обычный 4 2" xfId="27"/>
    <cellStyle name="Обычный 4 4" xfId="14"/>
    <cellStyle name="Обычный 5" xfId="26"/>
    <cellStyle name="Обычный 7" xfId="22"/>
    <cellStyle name="Обычный 7 2" xfId="24"/>
    <cellStyle name="Обычный_Лист2" xfId="19"/>
    <cellStyle name="Стиль 1" xfId="4"/>
    <cellStyle name="Стиль 1 2" xfId="23"/>
    <cellStyle name="Финансовый" xfId="20" builtinId="3"/>
    <cellStyle name="Финансовый 2" xfId="6"/>
    <cellStyle name="Финансовый 2 3" xfId="30"/>
    <cellStyle name="Финансовый 2 3 2" xfId="5"/>
    <cellStyle name="Финансовый 2 3 2 2" xfId="10"/>
    <cellStyle name="Финансовый 2 3 2 3" xfId="12"/>
    <cellStyle name="Финансовый 3" xfId="17"/>
    <cellStyle name="Финансовый 3 2" xfId="2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7"/>
  <sheetViews>
    <sheetView tabSelected="1" zoomScale="80" zoomScaleNormal="80" workbookViewId="0">
      <selection activeCell="E9" sqref="E9"/>
    </sheetView>
  </sheetViews>
  <sheetFormatPr defaultRowHeight="12.75" x14ac:dyDescent="0.2"/>
  <cols>
    <col min="1" max="3" width="9.140625" style="1"/>
    <col min="4" max="4" width="18.5703125" style="1" customWidth="1"/>
    <col min="5" max="5" width="18.28515625" style="1" customWidth="1"/>
    <col min="6" max="6" width="15.5703125" style="1" customWidth="1"/>
    <col min="7" max="7" width="18.5703125" style="1" customWidth="1"/>
    <col min="8" max="8" width="29.42578125" style="1" customWidth="1"/>
    <col min="9" max="9" width="27.5703125" style="1" customWidth="1"/>
    <col min="10" max="10" width="9.140625" style="1"/>
    <col min="11" max="11" width="9.28515625" style="1" customWidth="1"/>
    <col min="12" max="12" width="11.28515625" style="1" customWidth="1"/>
    <col min="13" max="13" width="12.7109375" style="1" customWidth="1"/>
    <col min="14" max="14" width="13.28515625" style="1" customWidth="1"/>
    <col min="15" max="15" width="20.7109375" style="1" customWidth="1"/>
    <col min="16" max="16" width="9.140625" style="1" customWidth="1"/>
    <col min="17" max="17" width="15" style="1" customWidth="1"/>
    <col min="18" max="18" width="13.140625" style="1" customWidth="1"/>
    <col min="19" max="20" width="9.140625" style="1" customWidth="1"/>
    <col min="21" max="21" width="12.42578125" style="1" customWidth="1"/>
    <col min="22" max="22" width="14.42578125" style="1" customWidth="1"/>
    <col min="23" max="23" width="19" style="1" customWidth="1"/>
    <col min="24" max="24" width="18.28515625" style="1" customWidth="1"/>
    <col min="25" max="25" width="12.42578125" style="1" bestFit="1" customWidth="1"/>
    <col min="26" max="26" width="9.28515625" style="1" bestFit="1" customWidth="1"/>
    <col min="27" max="27" width="16.85546875" style="1" customWidth="1"/>
    <col min="28" max="16384" width="9.140625" style="1"/>
  </cols>
  <sheetData>
    <row r="1" spans="1:27" ht="15.75" thickBot="1" x14ac:dyDescent="0.3">
      <c r="A1" s="84"/>
      <c r="B1" s="84"/>
      <c r="C1" s="84"/>
      <c r="D1" s="85"/>
      <c r="E1" s="85"/>
      <c r="F1" s="85"/>
      <c r="G1" s="85"/>
      <c r="H1" s="85"/>
      <c r="I1" s="85"/>
      <c r="J1" s="85"/>
      <c r="K1" s="85"/>
      <c r="L1" s="85"/>
      <c r="M1" s="85"/>
      <c r="N1" s="85"/>
      <c r="O1" s="85"/>
      <c r="P1" s="85"/>
      <c r="Q1" s="85"/>
      <c r="R1" s="84"/>
      <c r="S1" s="84"/>
      <c r="T1" s="85"/>
      <c r="U1" s="84"/>
      <c r="V1" s="85"/>
      <c r="W1" s="84"/>
      <c r="X1" s="86"/>
      <c r="Y1" s="86"/>
      <c r="Z1" s="87"/>
      <c r="AA1" s="84"/>
    </row>
    <row r="2" spans="1:27" ht="16.5" thickBot="1" x14ac:dyDescent="0.3">
      <c r="A2" s="84"/>
      <c r="B2" s="88" t="s">
        <v>777</v>
      </c>
      <c r="C2" s="89"/>
      <c r="D2" s="89"/>
      <c r="E2" s="89"/>
      <c r="F2" s="89"/>
      <c r="G2" s="89"/>
      <c r="H2" s="89"/>
      <c r="I2" s="89"/>
      <c r="J2" s="89"/>
      <c r="K2" s="89"/>
      <c r="L2" s="89"/>
      <c r="M2" s="89"/>
      <c r="N2" s="89"/>
      <c r="O2" s="89"/>
      <c r="P2" s="89"/>
      <c r="Q2" s="89"/>
      <c r="R2" s="90"/>
      <c r="S2" s="84"/>
      <c r="T2" s="85"/>
      <c r="U2" s="84"/>
      <c r="V2" s="85"/>
      <c r="W2" s="84"/>
      <c r="X2" s="91"/>
      <c r="Y2" s="91"/>
      <c r="Z2" s="85"/>
      <c r="AA2" s="84"/>
    </row>
    <row r="3" spans="1:27" ht="15" x14ac:dyDescent="0.25">
      <c r="A3" s="84"/>
      <c r="B3" s="84"/>
      <c r="C3" s="84"/>
      <c r="D3" s="84"/>
      <c r="E3" s="84"/>
      <c r="F3" s="84"/>
      <c r="G3" s="84"/>
      <c r="H3" s="84"/>
      <c r="I3" s="84"/>
      <c r="J3" s="84"/>
      <c r="K3" s="84"/>
      <c r="L3" s="84"/>
      <c r="M3" s="84"/>
      <c r="N3" s="84"/>
      <c r="O3" s="84"/>
      <c r="P3" s="84"/>
      <c r="Q3" s="91"/>
      <c r="R3" s="84"/>
      <c r="S3" s="84"/>
      <c r="T3" s="84"/>
      <c r="U3" s="84"/>
      <c r="V3" s="84"/>
      <c r="W3" s="84"/>
      <c r="X3" s="91"/>
      <c r="Y3" s="91"/>
      <c r="Z3" s="85"/>
      <c r="AA3" s="85"/>
    </row>
    <row r="4" spans="1:27" x14ac:dyDescent="0.2">
      <c r="A4" s="172" t="s">
        <v>930</v>
      </c>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row>
    <row r="5" spans="1:27" ht="15.75" thickBot="1" x14ac:dyDescent="0.3">
      <c r="A5" s="92"/>
      <c r="B5" s="92"/>
      <c r="C5" s="85" t="s">
        <v>778</v>
      </c>
      <c r="D5" s="85"/>
      <c r="E5" s="85"/>
      <c r="F5" s="85"/>
      <c r="G5" s="85"/>
      <c r="H5" s="85"/>
      <c r="I5" s="85"/>
      <c r="J5" s="85"/>
      <c r="K5" s="85"/>
      <c r="L5" s="85"/>
      <c r="M5" s="85"/>
      <c r="N5" s="85"/>
      <c r="O5" s="85"/>
      <c r="P5" s="85"/>
      <c r="Q5" s="85"/>
      <c r="R5" s="85"/>
      <c r="S5" s="85"/>
      <c r="T5" s="85"/>
      <c r="U5" s="85"/>
      <c r="V5" s="85"/>
      <c r="W5" s="85"/>
      <c r="X5" s="85"/>
      <c r="Y5" s="85"/>
      <c r="Z5" s="85"/>
      <c r="AA5" s="84"/>
    </row>
    <row r="6" spans="1:27" ht="15" customHeight="1" x14ac:dyDescent="0.25">
      <c r="A6" s="84"/>
      <c r="B6" s="84"/>
      <c r="C6" s="84"/>
      <c r="D6" s="84"/>
      <c r="E6" s="84"/>
      <c r="F6" s="84"/>
      <c r="G6" s="84"/>
      <c r="H6" s="84"/>
      <c r="I6" s="84"/>
      <c r="J6" s="84"/>
      <c r="K6" s="84"/>
      <c r="L6" s="84"/>
      <c r="M6" s="84"/>
      <c r="N6" s="91"/>
      <c r="O6" s="91"/>
      <c r="P6" s="91"/>
      <c r="Q6" s="91"/>
      <c r="R6" s="84"/>
      <c r="S6" s="93"/>
      <c r="T6" s="94"/>
      <c r="U6" s="94"/>
      <c r="V6" s="160" t="s">
        <v>791</v>
      </c>
      <c r="W6" s="161"/>
      <c r="X6" s="161"/>
      <c r="Y6" s="161"/>
      <c r="Z6" s="161"/>
      <c r="AA6" s="162"/>
    </row>
    <row r="7" spans="1:27" ht="15.75" thickBot="1" x14ac:dyDescent="0.3">
      <c r="A7" s="84"/>
      <c r="B7" s="84"/>
      <c r="C7" s="84"/>
      <c r="D7" s="84"/>
      <c r="E7" s="84"/>
      <c r="F7" s="84"/>
      <c r="G7" s="84"/>
      <c r="H7" s="84"/>
      <c r="I7" s="84"/>
      <c r="J7" s="84"/>
      <c r="K7" s="84"/>
      <c r="L7" s="84"/>
      <c r="M7" s="84"/>
      <c r="N7" s="91"/>
      <c r="O7" s="91"/>
      <c r="P7" s="91"/>
      <c r="Q7" s="91"/>
      <c r="R7" s="84"/>
      <c r="S7" s="94"/>
      <c r="T7" s="94"/>
      <c r="U7" s="94"/>
      <c r="V7" s="163"/>
      <c r="W7" s="164"/>
      <c r="X7" s="164"/>
      <c r="Y7" s="164"/>
      <c r="Z7" s="164"/>
      <c r="AA7" s="165"/>
    </row>
    <row r="8" spans="1:27" x14ac:dyDescent="0.2">
      <c r="V8" s="160" t="s">
        <v>809</v>
      </c>
      <c r="W8" s="161"/>
      <c r="X8" s="161"/>
      <c r="Y8" s="161"/>
      <c r="Z8" s="161"/>
      <c r="AA8" s="162"/>
    </row>
    <row r="9" spans="1:27" ht="13.5" thickBot="1" x14ac:dyDescent="0.25">
      <c r="V9" s="163"/>
      <c r="W9" s="164"/>
      <c r="X9" s="164"/>
      <c r="Y9" s="164"/>
      <c r="Z9" s="164"/>
      <c r="AA9" s="165"/>
    </row>
    <row r="10" spans="1:27" x14ac:dyDescent="0.2">
      <c r="V10" s="160" t="s">
        <v>915</v>
      </c>
      <c r="W10" s="161"/>
      <c r="X10" s="161"/>
      <c r="Y10" s="161"/>
      <c r="Z10" s="161"/>
      <c r="AA10" s="162"/>
    </row>
    <row r="11" spans="1:27" ht="13.5" thickBot="1" x14ac:dyDescent="0.25">
      <c r="V11" s="163"/>
      <c r="W11" s="164"/>
      <c r="X11" s="164"/>
      <c r="Y11" s="164"/>
      <c r="Z11" s="164"/>
      <c r="AA11" s="165"/>
    </row>
    <row r="12" spans="1:27" x14ac:dyDescent="0.2">
      <c r="V12" s="160" t="s">
        <v>929</v>
      </c>
      <c r="W12" s="161"/>
      <c r="X12" s="161"/>
      <c r="Y12" s="161"/>
      <c r="Z12" s="161"/>
      <c r="AA12" s="162"/>
    </row>
    <row r="13" spans="1:27" ht="13.5" thickBot="1" x14ac:dyDescent="0.25">
      <c r="V13" s="163"/>
      <c r="W13" s="164"/>
      <c r="X13" s="164"/>
      <c r="Y13" s="164"/>
      <c r="Z13" s="164"/>
      <c r="AA13" s="165"/>
    </row>
    <row r="14" spans="1:27" x14ac:dyDescent="0.2">
      <c r="A14" s="64"/>
      <c r="V14" s="160" t="s">
        <v>977</v>
      </c>
      <c r="W14" s="161"/>
      <c r="X14" s="161"/>
      <c r="Y14" s="161"/>
      <c r="Z14" s="161"/>
      <c r="AA14" s="162"/>
    </row>
    <row r="15" spans="1:27" ht="13.5" thickBot="1" x14ac:dyDescent="0.25">
      <c r="V15" s="163"/>
      <c r="W15" s="164"/>
      <c r="X15" s="164"/>
      <c r="Y15" s="164"/>
      <c r="Z15" s="164"/>
      <c r="AA15" s="165"/>
    </row>
    <row r="16" spans="1:27" x14ac:dyDescent="0.2">
      <c r="V16" s="160" t="s">
        <v>1019</v>
      </c>
      <c r="W16" s="161"/>
      <c r="X16" s="161"/>
      <c r="Y16" s="161"/>
      <c r="Z16" s="161"/>
      <c r="AA16" s="162"/>
    </row>
    <row r="17" spans="22:27" ht="13.5" thickBot="1" x14ac:dyDescent="0.25">
      <c r="V17" s="163"/>
      <c r="W17" s="164"/>
      <c r="X17" s="164"/>
      <c r="Y17" s="164"/>
      <c r="Z17" s="164"/>
      <c r="AA17" s="165"/>
    </row>
    <row r="18" spans="22:27" x14ac:dyDescent="0.2">
      <c r="V18" s="160" t="s">
        <v>1099</v>
      </c>
      <c r="W18" s="161"/>
      <c r="X18" s="161"/>
      <c r="Y18" s="161"/>
      <c r="Z18" s="161"/>
      <c r="AA18" s="162"/>
    </row>
    <row r="19" spans="22:27" ht="13.5" thickBot="1" x14ac:dyDescent="0.25">
      <c r="V19" s="163"/>
      <c r="W19" s="164"/>
      <c r="X19" s="164"/>
      <c r="Y19" s="164"/>
      <c r="Z19" s="164"/>
      <c r="AA19" s="165"/>
    </row>
    <row r="20" spans="22:27" x14ac:dyDescent="0.2">
      <c r="V20" s="160" t="s">
        <v>1100</v>
      </c>
      <c r="W20" s="161"/>
      <c r="X20" s="161"/>
      <c r="Y20" s="161"/>
      <c r="Z20" s="161"/>
      <c r="AA20" s="162"/>
    </row>
    <row r="21" spans="22:27" ht="13.5" thickBot="1" x14ac:dyDescent="0.25">
      <c r="V21" s="163"/>
      <c r="W21" s="164"/>
      <c r="X21" s="164"/>
      <c r="Y21" s="164"/>
      <c r="Z21" s="164"/>
      <c r="AA21" s="165"/>
    </row>
    <row r="22" spans="22:27" x14ac:dyDescent="0.2">
      <c r="V22" s="160" t="s">
        <v>1290</v>
      </c>
      <c r="W22" s="161"/>
      <c r="X22" s="161"/>
      <c r="Y22" s="161"/>
      <c r="Z22" s="161"/>
      <c r="AA22" s="162"/>
    </row>
    <row r="23" spans="22:27" ht="13.5" thickBot="1" x14ac:dyDescent="0.25">
      <c r="V23" s="163"/>
      <c r="W23" s="164"/>
      <c r="X23" s="164"/>
      <c r="Y23" s="164"/>
      <c r="Z23" s="164"/>
      <c r="AA23" s="165"/>
    </row>
    <row r="24" spans="22:27" x14ac:dyDescent="0.2">
      <c r="V24" s="160" t="s">
        <v>1231</v>
      </c>
      <c r="W24" s="161"/>
      <c r="X24" s="161"/>
      <c r="Y24" s="161"/>
      <c r="Z24" s="161"/>
      <c r="AA24" s="162"/>
    </row>
    <row r="25" spans="22:27" ht="13.5" thickBot="1" x14ac:dyDescent="0.25">
      <c r="V25" s="163"/>
      <c r="W25" s="164"/>
      <c r="X25" s="164"/>
      <c r="Y25" s="164"/>
      <c r="Z25" s="164"/>
      <c r="AA25" s="165"/>
    </row>
    <row r="26" spans="22:27" x14ac:dyDescent="0.2">
      <c r="V26" s="160" t="s">
        <v>1240</v>
      </c>
      <c r="W26" s="161"/>
      <c r="X26" s="161"/>
      <c r="Y26" s="161"/>
      <c r="Z26" s="161"/>
      <c r="AA26" s="162"/>
    </row>
    <row r="27" spans="22:27" ht="13.5" thickBot="1" x14ac:dyDescent="0.25">
      <c r="V27" s="163"/>
      <c r="W27" s="164"/>
      <c r="X27" s="164"/>
      <c r="Y27" s="164"/>
      <c r="Z27" s="164"/>
      <c r="AA27" s="165"/>
    </row>
    <row r="28" spans="22:27" x14ac:dyDescent="0.2">
      <c r="V28" s="160" t="s">
        <v>1255</v>
      </c>
      <c r="W28" s="161"/>
      <c r="X28" s="161"/>
      <c r="Y28" s="161"/>
      <c r="Z28" s="161"/>
      <c r="AA28" s="162"/>
    </row>
    <row r="29" spans="22:27" ht="13.5" thickBot="1" x14ac:dyDescent="0.25">
      <c r="V29" s="163"/>
      <c r="W29" s="164"/>
      <c r="X29" s="164"/>
      <c r="Y29" s="164"/>
      <c r="Z29" s="164"/>
      <c r="AA29" s="165"/>
    </row>
    <row r="30" spans="22:27" x14ac:dyDescent="0.2">
      <c r="V30" s="160" t="s">
        <v>1275</v>
      </c>
      <c r="W30" s="161"/>
      <c r="X30" s="161"/>
      <c r="Y30" s="161"/>
      <c r="Z30" s="161"/>
      <c r="AA30" s="162"/>
    </row>
    <row r="31" spans="22:27" ht="13.5" thickBot="1" x14ac:dyDescent="0.25">
      <c r="V31" s="163"/>
      <c r="W31" s="164"/>
      <c r="X31" s="164"/>
      <c r="Y31" s="164"/>
      <c r="Z31" s="164"/>
      <c r="AA31" s="165"/>
    </row>
    <row r="32" spans="22:27" x14ac:dyDescent="0.2">
      <c r="V32" s="160" t="s">
        <v>1289</v>
      </c>
      <c r="W32" s="161"/>
      <c r="X32" s="161"/>
      <c r="Y32" s="161"/>
      <c r="Z32" s="161"/>
      <c r="AA32" s="162"/>
    </row>
    <row r="33" spans="1:27" ht="13.5" thickBot="1" x14ac:dyDescent="0.25">
      <c r="V33" s="163"/>
      <c r="W33" s="164"/>
      <c r="X33" s="164"/>
      <c r="Y33" s="164"/>
      <c r="Z33" s="164"/>
      <c r="AA33" s="165"/>
    </row>
    <row r="34" spans="1:27" x14ac:dyDescent="0.2">
      <c r="V34" s="160" t="s">
        <v>1318</v>
      </c>
      <c r="W34" s="161"/>
      <c r="X34" s="161"/>
      <c r="Y34" s="161"/>
      <c r="Z34" s="161"/>
      <c r="AA34" s="162"/>
    </row>
    <row r="35" spans="1:27" x14ac:dyDescent="0.2">
      <c r="V35" s="163"/>
      <c r="W35" s="164"/>
      <c r="X35" s="164"/>
      <c r="Y35" s="164"/>
      <c r="Z35" s="164"/>
      <c r="AA35" s="165"/>
    </row>
    <row r="36" spans="1:27" x14ac:dyDescent="0.2">
      <c r="W36" s="63"/>
      <c r="X36" s="63"/>
    </row>
    <row r="37" spans="1:27" ht="15" customHeight="1" x14ac:dyDescent="0.2">
      <c r="A37" s="173" t="s">
        <v>0</v>
      </c>
      <c r="B37" s="170" t="s">
        <v>1</v>
      </c>
      <c r="C37" s="170" t="s">
        <v>2</v>
      </c>
      <c r="D37" s="170" t="s">
        <v>3</v>
      </c>
      <c r="E37" s="170" t="s">
        <v>4</v>
      </c>
      <c r="F37" s="170" t="s">
        <v>5</v>
      </c>
      <c r="G37" s="170" t="s">
        <v>6</v>
      </c>
      <c r="H37" s="170" t="s">
        <v>7</v>
      </c>
      <c r="I37" s="170" t="s">
        <v>8</v>
      </c>
      <c r="J37" s="170" t="s">
        <v>9</v>
      </c>
      <c r="K37" s="170" t="s">
        <v>10</v>
      </c>
      <c r="L37" s="166" t="s">
        <v>11</v>
      </c>
      <c r="M37" s="170" t="s">
        <v>12</v>
      </c>
      <c r="N37" s="170" t="s">
        <v>13</v>
      </c>
      <c r="O37" s="166" t="s">
        <v>14</v>
      </c>
      <c r="P37" s="166" t="s">
        <v>15</v>
      </c>
      <c r="Q37" s="166" t="s">
        <v>16</v>
      </c>
      <c r="R37" s="166" t="s">
        <v>17</v>
      </c>
      <c r="S37" s="166" t="s">
        <v>18</v>
      </c>
      <c r="T37" s="166" t="s">
        <v>19</v>
      </c>
      <c r="U37" s="166" t="s">
        <v>20</v>
      </c>
      <c r="V37" s="166" t="s">
        <v>21</v>
      </c>
      <c r="W37" s="168" t="s">
        <v>22</v>
      </c>
      <c r="X37" s="168" t="s">
        <v>23</v>
      </c>
      <c r="Y37" s="166" t="s">
        <v>24</v>
      </c>
      <c r="Z37" s="166" t="s">
        <v>25</v>
      </c>
      <c r="AA37" s="166" t="s">
        <v>26</v>
      </c>
    </row>
    <row r="38" spans="1:27" ht="65.25" customHeight="1" x14ac:dyDescent="0.2">
      <c r="A38" s="173"/>
      <c r="B38" s="171"/>
      <c r="C38" s="171"/>
      <c r="D38" s="171"/>
      <c r="E38" s="171"/>
      <c r="F38" s="171"/>
      <c r="G38" s="171"/>
      <c r="H38" s="171"/>
      <c r="I38" s="171"/>
      <c r="J38" s="171"/>
      <c r="K38" s="171"/>
      <c r="L38" s="167"/>
      <c r="M38" s="171"/>
      <c r="N38" s="171"/>
      <c r="O38" s="167"/>
      <c r="P38" s="167"/>
      <c r="Q38" s="167"/>
      <c r="R38" s="167"/>
      <c r="S38" s="167"/>
      <c r="T38" s="167"/>
      <c r="U38" s="167"/>
      <c r="V38" s="167"/>
      <c r="W38" s="169"/>
      <c r="X38" s="169"/>
      <c r="Y38" s="167"/>
      <c r="Z38" s="167"/>
      <c r="AA38" s="167"/>
    </row>
    <row r="39" spans="1:27" ht="13.5" x14ac:dyDescent="0.2">
      <c r="A39" s="2">
        <v>1</v>
      </c>
      <c r="B39" s="2">
        <v>2</v>
      </c>
      <c r="C39" s="2">
        <v>3</v>
      </c>
      <c r="D39" s="2">
        <v>4</v>
      </c>
      <c r="E39" s="2"/>
      <c r="F39" s="2">
        <v>5</v>
      </c>
      <c r="G39" s="2"/>
      <c r="H39" s="2">
        <v>6</v>
      </c>
      <c r="I39" s="2"/>
      <c r="J39" s="2">
        <v>7</v>
      </c>
      <c r="K39" s="2">
        <v>8</v>
      </c>
      <c r="L39" s="2">
        <v>9</v>
      </c>
      <c r="M39" s="2">
        <v>10</v>
      </c>
      <c r="N39" s="2">
        <v>11</v>
      </c>
      <c r="O39" s="2">
        <v>12</v>
      </c>
      <c r="P39" s="2">
        <v>13</v>
      </c>
      <c r="Q39" s="2">
        <v>14</v>
      </c>
      <c r="R39" s="2">
        <v>15</v>
      </c>
      <c r="S39" s="2">
        <v>16</v>
      </c>
      <c r="T39" s="2">
        <v>17</v>
      </c>
      <c r="U39" s="2">
        <v>18</v>
      </c>
      <c r="V39" s="2">
        <v>19</v>
      </c>
      <c r="W39" s="3">
        <v>20</v>
      </c>
      <c r="X39" s="3">
        <v>21</v>
      </c>
      <c r="Y39" s="2">
        <v>22</v>
      </c>
      <c r="Z39" s="2">
        <v>23</v>
      </c>
      <c r="AA39" s="2">
        <v>24</v>
      </c>
    </row>
    <row r="40" spans="1:27" ht="12.75" customHeight="1" x14ac:dyDescent="0.2">
      <c r="A40" s="17" t="s">
        <v>27</v>
      </c>
      <c r="B40" s="4"/>
      <c r="C40" s="4"/>
      <c r="D40" s="4"/>
      <c r="E40" s="4"/>
      <c r="F40" s="4"/>
      <c r="G40" s="4"/>
      <c r="H40" s="4"/>
      <c r="I40" s="4"/>
      <c r="J40" s="4"/>
      <c r="K40" s="4"/>
      <c r="L40" s="4"/>
      <c r="M40" s="4"/>
      <c r="N40" s="4"/>
      <c r="O40" s="4"/>
      <c r="P40" s="4"/>
      <c r="Q40" s="4"/>
      <c r="R40" s="4"/>
      <c r="S40" s="4"/>
      <c r="T40" s="4"/>
      <c r="U40" s="4"/>
      <c r="V40" s="4"/>
      <c r="W40" s="4"/>
      <c r="X40" s="4"/>
      <c r="Y40" s="4"/>
      <c r="Z40" s="4"/>
      <c r="AA40" s="4"/>
    </row>
    <row r="41" spans="1:27" ht="63.75" customHeight="1" x14ac:dyDescent="0.2">
      <c r="A41" s="82" t="s">
        <v>627</v>
      </c>
      <c r="B41" s="6" t="s">
        <v>33</v>
      </c>
      <c r="C41" s="6" t="s">
        <v>759</v>
      </c>
      <c r="D41" s="7" t="s">
        <v>760</v>
      </c>
      <c r="E41" s="8" t="s">
        <v>760</v>
      </c>
      <c r="F41" s="8" t="s">
        <v>761</v>
      </c>
      <c r="G41" s="8" t="s">
        <v>762</v>
      </c>
      <c r="H41" s="9"/>
      <c r="I41" s="9"/>
      <c r="J41" s="10" t="s">
        <v>41</v>
      </c>
      <c r="K41" s="9">
        <v>0</v>
      </c>
      <c r="L41" s="9">
        <v>710000000</v>
      </c>
      <c r="M41" s="11" t="s">
        <v>46</v>
      </c>
      <c r="N41" s="11" t="s">
        <v>58</v>
      </c>
      <c r="O41" s="11" t="s">
        <v>46</v>
      </c>
      <c r="P41" s="10" t="s">
        <v>60</v>
      </c>
      <c r="Q41" s="10" t="s">
        <v>44</v>
      </c>
      <c r="R41" s="13" t="s">
        <v>195</v>
      </c>
      <c r="S41" s="14">
        <v>796</v>
      </c>
      <c r="T41" s="10" t="s">
        <v>61</v>
      </c>
      <c r="U41" s="6">
        <v>2</v>
      </c>
      <c r="V41" s="21">
        <v>19652364.5</v>
      </c>
      <c r="W41" s="15">
        <v>0</v>
      </c>
      <c r="X41" s="15">
        <f t="shared" ref="X41:X59" si="0">W41*1.12</f>
        <v>0</v>
      </c>
      <c r="Y41" s="10"/>
      <c r="Z41" s="10">
        <v>2017</v>
      </c>
      <c r="AA41" s="16"/>
    </row>
    <row r="42" spans="1:27" ht="63.75" customHeight="1" x14ac:dyDescent="0.2">
      <c r="A42" s="82" t="s">
        <v>947</v>
      </c>
      <c r="B42" s="6" t="s">
        <v>33</v>
      </c>
      <c r="C42" s="6" t="s">
        <v>759</v>
      </c>
      <c r="D42" s="7" t="s">
        <v>760</v>
      </c>
      <c r="E42" s="8" t="s">
        <v>760</v>
      </c>
      <c r="F42" s="8" t="s">
        <v>761</v>
      </c>
      <c r="G42" s="8" t="s">
        <v>762</v>
      </c>
      <c r="H42" s="9"/>
      <c r="I42" s="9"/>
      <c r="J42" s="10" t="s">
        <v>41</v>
      </c>
      <c r="K42" s="9">
        <v>0</v>
      </c>
      <c r="L42" s="9">
        <v>710000000</v>
      </c>
      <c r="M42" s="11" t="s">
        <v>46</v>
      </c>
      <c r="N42" s="11" t="s">
        <v>946</v>
      </c>
      <c r="O42" s="11" t="s">
        <v>46</v>
      </c>
      <c r="P42" s="10" t="s">
        <v>60</v>
      </c>
      <c r="Q42" s="10" t="s">
        <v>44</v>
      </c>
      <c r="R42" s="13" t="s">
        <v>195</v>
      </c>
      <c r="S42" s="14">
        <v>796</v>
      </c>
      <c r="T42" s="10" t="s">
        <v>61</v>
      </c>
      <c r="U42" s="6">
        <v>2</v>
      </c>
      <c r="V42" s="21">
        <v>19652364.5</v>
      </c>
      <c r="W42" s="15">
        <v>0</v>
      </c>
      <c r="X42" s="15">
        <f t="shared" si="0"/>
        <v>0</v>
      </c>
      <c r="Y42" s="10"/>
      <c r="Z42" s="10">
        <v>2017</v>
      </c>
      <c r="AA42" s="16" t="s">
        <v>798</v>
      </c>
    </row>
    <row r="43" spans="1:27" ht="63.75" customHeight="1" x14ac:dyDescent="0.2">
      <c r="A43" s="82" t="s">
        <v>1055</v>
      </c>
      <c r="B43" s="6" t="s">
        <v>33</v>
      </c>
      <c r="C43" s="6" t="s">
        <v>759</v>
      </c>
      <c r="D43" s="7" t="s">
        <v>760</v>
      </c>
      <c r="E43" s="8" t="s">
        <v>760</v>
      </c>
      <c r="F43" s="8" t="s">
        <v>761</v>
      </c>
      <c r="G43" s="8" t="s">
        <v>762</v>
      </c>
      <c r="H43" s="9"/>
      <c r="I43" s="9"/>
      <c r="J43" s="10" t="s">
        <v>41</v>
      </c>
      <c r="K43" s="9">
        <v>0</v>
      </c>
      <c r="L43" s="9">
        <v>710000000</v>
      </c>
      <c r="M43" s="11" t="s">
        <v>46</v>
      </c>
      <c r="N43" s="11" t="s">
        <v>130</v>
      </c>
      <c r="O43" s="11" t="s">
        <v>46</v>
      </c>
      <c r="P43" s="10" t="s">
        <v>60</v>
      </c>
      <c r="Q43" s="10" t="s">
        <v>44</v>
      </c>
      <c r="R43" s="13" t="s">
        <v>195</v>
      </c>
      <c r="S43" s="14">
        <v>796</v>
      </c>
      <c r="T43" s="10" t="s">
        <v>61</v>
      </c>
      <c r="U43" s="6">
        <v>2</v>
      </c>
      <c r="V43" s="21">
        <f>W43/U43</f>
        <v>19652364.5</v>
      </c>
      <c r="W43" s="15">
        <v>39304729</v>
      </c>
      <c r="X43" s="15">
        <f t="shared" si="0"/>
        <v>44021296.480000004</v>
      </c>
      <c r="Y43" s="10"/>
      <c r="Z43" s="10">
        <v>2017</v>
      </c>
      <c r="AA43" s="16" t="s">
        <v>798</v>
      </c>
    </row>
    <row r="44" spans="1:27" ht="102" customHeight="1" x14ac:dyDescent="0.2">
      <c r="A44" s="82" t="s">
        <v>628</v>
      </c>
      <c r="B44" s="6" t="s">
        <v>33</v>
      </c>
      <c r="C44" s="6" t="s">
        <v>286</v>
      </c>
      <c r="D44" s="7" t="s">
        <v>287</v>
      </c>
      <c r="E44" s="8" t="s">
        <v>288</v>
      </c>
      <c r="F44" s="8" t="s">
        <v>289</v>
      </c>
      <c r="G44" s="8" t="s">
        <v>290</v>
      </c>
      <c r="H44" s="9" t="s">
        <v>291</v>
      </c>
      <c r="I44" s="9" t="s">
        <v>292</v>
      </c>
      <c r="J44" s="6" t="s">
        <v>41</v>
      </c>
      <c r="K44" s="9">
        <v>0</v>
      </c>
      <c r="L44" s="9">
        <v>710000000</v>
      </c>
      <c r="M44" s="11" t="s">
        <v>46</v>
      </c>
      <c r="N44" s="11" t="s">
        <v>131</v>
      </c>
      <c r="O44" s="11" t="s">
        <v>46</v>
      </c>
      <c r="P44" s="6" t="s">
        <v>60</v>
      </c>
      <c r="Q44" s="10" t="s">
        <v>44</v>
      </c>
      <c r="R44" s="13" t="s">
        <v>195</v>
      </c>
      <c r="S44" s="20">
        <v>796</v>
      </c>
      <c r="T44" s="6" t="s">
        <v>61</v>
      </c>
      <c r="U44" s="6">
        <v>5</v>
      </c>
      <c r="V44" s="21">
        <v>2800000</v>
      </c>
      <c r="W44" s="21">
        <v>14000000</v>
      </c>
      <c r="X44" s="21">
        <f t="shared" si="0"/>
        <v>15680000.000000002</v>
      </c>
      <c r="Y44" s="10"/>
      <c r="Z44" s="10">
        <v>2017</v>
      </c>
      <c r="AA44" s="16"/>
    </row>
    <row r="45" spans="1:27" ht="63.75" customHeight="1" x14ac:dyDescent="0.2">
      <c r="A45" s="82" t="s">
        <v>629</v>
      </c>
      <c r="B45" s="6" t="s">
        <v>33</v>
      </c>
      <c r="C45" s="6" t="s">
        <v>293</v>
      </c>
      <c r="D45" s="7" t="s">
        <v>294</v>
      </c>
      <c r="E45" s="8" t="s">
        <v>295</v>
      </c>
      <c r="F45" s="8" t="s">
        <v>296</v>
      </c>
      <c r="G45" s="8" t="s">
        <v>297</v>
      </c>
      <c r="H45" s="9" t="s">
        <v>298</v>
      </c>
      <c r="I45" s="9" t="s">
        <v>299</v>
      </c>
      <c r="J45" s="6" t="s">
        <v>41</v>
      </c>
      <c r="K45" s="9">
        <v>0</v>
      </c>
      <c r="L45" s="9">
        <v>710000000</v>
      </c>
      <c r="M45" s="11" t="s">
        <v>46</v>
      </c>
      <c r="N45" s="11" t="s">
        <v>131</v>
      </c>
      <c r="O45" s="11" t="s">
        <v>46</v>
      </c>
      <c r="P45" s="6" t="s">
        <v>60</v>
      </c>
      <c r="Q45" s="10" t="s">
        <v>44</v>
      </c>
      <c r="R45" s="13" t="s">
        <v>195</v>
      </c>
      <c r="S45" s="20">
        <v>796</v>
      </c>
      <c r="T45" s="6" t="s">
        <v>61</v>
      </c>
      <c r="U45" s="6">
        <v>10</v>
      </c>
      <c r="V45" s="21">
        <v>167678.57</v>
      </c>
      <c r="W45" s="21">
        <v>1676785.7000000002</v>
      </c>
      <c r="X45" s="21">
        <f t="shared" si="0"/>
        <v>1877999.9840000004</v>
      </c>
      <c r="Y45" s="10"/>
      <c r="Z45" s="10">
        <v>2017</v>
      </c>
      <c r="AA45" s="16"/>
    </row>
    <row r="46" spans="1:27" ht="63.75" customHeight="1" x14ac:dyDescent="0.2">
      <c r="A46" s="82" t="s">
        <v>630</v>
      </c>
      <c r="B46" s="6" t="s">
        <v>33</v>
      </c>
      <c r="C46" s="6" t="s">
        <v>293</v>
      </c>
      <c r="D46" s="7" t="s">
        <v>294</v>
      </c>
      <c r="E46" s="8" t="s">
        <v>295</v>
      </c>
      <c r="F46" s="8" t="s">
        <v>296</v>
      </c>
      <c r="G46" s="8" t="s">
        <v>297</v>
      </c>
      <c r="H46" s="9" t="s">
        <v>300</v>
      </c>
      <c r="I46" s="9" t="s">
        <v>301</v>
      </c>
      <c r="J46" s="6" t="s">
        <v>41</v>
      </c>
      <c r="K46" s="9">
        <v>0</v>
      </c>
      <c r="L46" s="9">
        <v>710000000</v>
      </c>
      <c r="M46" s="11" t="s">
        <v>46</v>
      </c>
      <c r="N46" s="11" t="s">
        <v>131</v>
      </c>
      <c r="O46" s="11" t="s">
        <v>46</v>
      </c>
      <c r="P46" s="6" t="s">
        <v>60</v>
      </c>
      <c r="Q46" s="10" t="s">
        <v>44</v>
      </c>
      <c r="R46" s="13" t="s">
        <v>195</v>
      </c>
      <c r="S46" s="20">
        <v>796</v>
      </c>
      <c r="T46" s="6" t="s">
        <v>61</v>
      </c>
      <c r="U46" s="6">
        <v>5</v>
      </c>
      <c r="V46" s="21">
        <v>731250</v>
      </c>
      <c r="W46" s="21">
        <v>0</v>
      </c>
      <c r="X46" s="21">
        <f t="shared" si="0"/>
        <v>0</v>
      </c>
      <c r="Y46" s="10"/>
      <c r="Z46" s="10">
        <v>2017</v>
      </c>
      <c r="AA46" s="16" t="s">
        <v>800</v>
      </c>
    </row>
    <row r="47" spans="1:27" ht="76.5" customHeight="1" x14ac:dyDescent="0.2">
      <c r="A47" s="82" t="s">
        <v>631</v>
      </c>
      <c r="B47" s="6" t="s">
        <v>33</v>
      </c>
      <c r="C47" s="6" t="s">
        <v>293</v>
      </c>
      <c r="D47" s="7" t="s">
        <v>294</v>
      </c>
      <c r="E47" s="8" t="s">
        <v>295</v>
      </c>
      <c r="F47" s="8" t="s">
        <v>296</v>
      </c>
      <c r="G47" s="8" t="s">
        <v>297</v>
      </c>
      <c r="H47" s="9" t="s">
        <v>302</v>
      </c>
      <c r="I47" s="9" t="s">
        <v>303</v>
      </c>
      <c r="J47" s="6" t="s">
        <v>41</v>
      </c>
      <c r="K47" s="9">
        <v>0</v>
      </c>
      <c r="L47" s="9">
        <v>710000000</v>
      </c>
      <c r="M47" s="11" t="s">
        <v>46</v>
      </c>
      <c r="N47" s="11" t="s">
        <v>131</v>
      </c>
      <c r="O47" s="11" t="s">
        <v>46</v>
      </c>
      <c r="P47" s="6" t="s">
        <v>60</v>
      </c>
      <c r="Q47" s="10" t="s">
        <v>44</v>
      </c>
      <c r="R47" s="13" t="s">
        <v>195</v>
      </c>
      <c r="S47" s="20">
        <v>796</v>
      </c>
      <c r="T47" s="6" t="s">
        <v>61</v>
      </c>
      <c r="U47" s="6">
        <v>10</v>
      </c>
      <c r="V47" s="21">
        <v>259392.85</v>
      </c>
      <c r="W47" s="21">
        <v>2593928.5</v>
      </c>
      <c r="X47" s="21">
        <f t="shared" si="0"/>
        <v>2905199.9200000004</v>
      </c>
      <c r="Y47" s="10"/>
      <c r="Z47" s="10">
        <v>2017</v>
      </c>
      <c r="AA47" s="16"/>
    </row>
    <row r="48" spans="1:27" ht="63.75" customHeight="1" x14ac:dyDescent="0.2">
      <c r="A48" s="82" t="s">
        <v>632</v>
      </c>
      <c r="B48" s="6" t="s">
        <v>33</v>
      </c>
      <c r="C48" s="6" t="s">
        <v>293</v>
      </c>
      <c r="D48" s="7" t="s">
        <v>294</v>
      </c>
      <c r="E48" s="8" t="s">
        <v>295</v>
      </c>
      <c r="F48" s="8" t="s">
        <v>296</v>
      </c>
      <c r="G48" s="8" t="s">
        <v>297</v>
      </c>
      <c r="H48" s="9" t="s">
        <v>304</v>
      </c>
      <c r="I48" s="9" t="s">
        <v>305</v>
      </c>
      <c r="J48" s="6" t="s">
        <v>41</v>
      </c>
      <c r="K48" s="9">
        <v>0</v>
      </c>
      <c r="L48" s="9">
        <v>710000000</v>
      </c>
      <c r="M48" s="11" t="s">
        <v>46</v>
      </c>
      <c r="N48" s="11" t="s">
        <v>131</v>
      </c>
      <c r="O48" s="11" t="s">
        <v>46</v>
      </c>
      <c r="P48" s="6" t="s">
        <v>60</v>
      </c>
      <c r="Q48" s="10" t="s">
        <v>44</v>
      </c>
      <c r="R48" s="13" t="s">
        <v>195</v>
      </c>
      <c r="S48" s="20">
        <v>796</v>
      </c>
      <c r="T48" s="6" t="s">
        <v>61</v>
      </c>
      <c r="U48" s="6">
        <v>20</v>
      </c>
      <c r="V48" s="21">
        <v>98742.86</v>
      </c>
      <c r="W48" s="21">
        <v>0</v>
      </c>
      <c r="X48" s="21">
        <f t="shared" si="0"/>
        <v>0</v>
      </c>
      <c r="Y48" s="10"/>
      <c r="Z48" s="10">
        <v>2017</v>
      </c>
      <c r="AA48" s="16"/>
    </row>
    <row r="49" spans="1:27" ht="63.75" customHeight="1" x14ac:dyDescent="0.2">
      <c r="A49" s="82" t="s">
        <v>949</v>
      </c>
      <c r="B49" s="6" t="s">
        <v>33</v>
      </c>
      <c r="C49" s="6" t="s">
        <v>293</v>
      </c>
      <c r="D49" s="7" t="s">
        <v>294</v>
      </c>
      <c r="E49" s="8" t="s">
        <v>295</v>
      </c>
      <c r="F49" s="8" t="s">
        <v>296</v>
      </c>
      <c r="G49" s="8" t="s">
        <v>297</v>
      </c>
      <c r="H49" s="9" t="s">
        <v>304</v>
      </c>
      <c r="I49" s="9" t="s">
        <v>305</v>
      </c>
      <c r="J49" s="6" t="s">
        <v>41</v>
      </c>
      <c r="K49" s="9">
        <v>0</v>
      </c>
      <c r="L49" s="9">
        <v>710000000</v>
      </c>
      <c r="M49" s="11" t="s">
        <v>46</v>
      </c>
      <c r="N49" s="11" t="s">
        <v>946</v>
      </c>
      <c r="O49" s="11" t="s">
        <v>46</v>
      </c>
      <c r="P49" s="6" t="s">
        <v>60</v>
      </c>
      <c r="Q49" s="10" t="s">
        <v>842</v>
      </c>
      <c r="R49" s="13" t="s">
        <v>195</v>
      </c>
      <c r="S49" s="20">
        <v>796</v>
      </c>
      <c r="T49" s="6" t="s">
        <v>61</v>
      </c>
      <c r="U49" s="6">
        <v>55</v>
      </c>
      <c r="V49" s="21">
        <f>98742.86</f>
        <v>98742.86</v>
      </c>
      <c r="W49" s="21">
        <f>U49*V49</f>
        <v>5430857.2999999998</v>
      </c>
      <c r="X49" s="21">
        <f t="shared" si="0"/>
        <v>6082560.176</v>
      </c>
      <c r="Y49" s="10"/>
      <c r="Z49" s="10">
        <v>2017</v>
      </c>
      <c r="AA49" s="16" t="s">
        <v>950</v>
      </c>
    </row>
    <row r="50" spans="1:27" ht="63.75" customHeight="1" x14ac:dyDescent="0.2">
      <c r="A50" s="82" t="s">
        <v>633</v>
      </c>
      <c r="B50" s="6" t="s">
        <v>33</v>
      </c>
      <c r="C50" s="6" t="s">
        <v>293</v>
      </c>
      <c r="D50" s="7" t="s">
        <v>294</v>
      </c>
      <c r="E50" s="8" t="s">
        <v>295</v>
      </c>
      <c r="F50" s="8" t="s">
        <v>296</v>
      </c>
      <c r="G50" s="8" t="s">
        <v>297</v>
      </c>
      <c r="H50" s="9" t="s">
        <v>306</v>
      </c>
      <c r="I50" s="9" t="s">
        <v>307</v>
      </c>
      <c r="J50" s="6" t="s">
        <v>41</v>
      </c>
      <c r="K50" s="9">
        <v>0</v>
      </c>
      <c r="L50" s="9">
        <v>710000000</v>
      </c>
      <c r="M50" s="11" t="s">
        <v>46</v>
      </c>
      <c r="N50" s="11" t="s">
        <v>131</v>
      </c>
      <c r="O50" s="11" t="s">
        <v>46</v>
      </c>
      <c r="P50" s="6" t="s">
        <v>60</v>
      </c>
      <c r="Q50" s="10" t="s">
        <v>44</v>
      </c>
      <c r="R50" s="13" t="s">
        <v>195</v>
      </c>
      <c r="S50" s="20">
        <v>796</v>
      </c>
      <c r="T50" s="6" t="s">
        <v>61</v>
      </c>
      <c r="U50" s="6">
        <v>5</v>
      </c>
      <c r="V50" s="21">
        <v>352905.6</v>
      </c>
      <c r="W50" s="21">
        <v>1764528</v>
      </c>
      <c r="X50" s="21">
        <f t="shared" si="0"/>
        <v>1976271.36</v>
      </c>
      <c r="Y50" s="10"/>
      <c r="Z50" s="10">
        <v>2017</v>
      </c>
      <c r="AA50" s="16"/>
    </row>
    <row r="51" spans="1:27" ht="76.5" customHeight="1" x14ac:dyDescent="0.2">
      <c r="A51" s="82" t="s">
        <v>634</v>
      </c>
      <c r="B51" s="6" t="s">
        <v>33</v>
      </c>
      <c r="C51" s="6" t="s">
        <v>308</v>
      </c>
      <c r="D51" s="7" t="s">
        <v>309</v>
      </c>
      <c r="E51" s="8" t="s">
        <v>310</v>
      </c>
      <c r="F51" s="8" t="s">
        <v>311</v>
      </c>
      <c r="G51" s="8" t="s">
        <v>312</v>
      </c>
      <c r="H51" s="9" t="s">
        <v>313</v>
      </c>
      <c r="I51" s="9" t="s">
        <v>314</v>
      </c>
      <c r="J51" s="6" t="s">
        <v>201</v>
      </c>
      <c r="K51" s="9">
        <v>0</v>
      </c>
      <c r="L51" s="9">
        <v>710000000</v>
      </c>
      <c r="M51" s="11" t="s">
        <v>46</v>
      </c>
      <c r="N51" s="11" t="s">
        <v>131</v>
      </c>
      <c r="O51" s="11" t="s">
        <v>46</v>
      </c>
      <c r="P51" s="6" t="s">
        <v>60</v>
      </c>
      <c r="Q51" s="10" t="s">
        <v>44</v>
      </c>
      <c r="R51" s="13" t="s">
        <v>195</v>
      </c>
      <c r="S51" s="20">
        <v>796</v>
      </c>
      <c r="T51" s="6" t="s">
        <v>61</v>
      </c>
      <c r="U51" s="6">
        <v>3</v>
      </c>
      <c r="V51" s="21">
        <v>127500</v>
      </c>
      <c r="W51" s="21">
        <v>382500</v>
      </c>
      <c r="X51" s="21">
        <f t="shared" si="0"/>
        <v>428400.00000000006</v>
      </c>
      <c r="Y51" s="10"/>
      <c r="Z51" s="10">
        <v>2017</v>
      </c>
      <c r="AA51" s="16"/>
    </row>
    <row r="52" spans="1:27" ht="63.75" customHeight="1" x14ac:dyDescent="0.2">
      <c r="A52" s="82" t="s">
        <v>635</v>
      </c>
      <c r="B52" s="6" t="s">
        <v>33</v>
      </c>
      <c r="C52" s="6" t="s">
        <v>315</v>
      </c>
      <c r="D52" s="7" t="s">
        <v>316</v>
      </c>
      <c r="E52" s="8" t="s">
        <v>317</v>
      </c>
      <c r="F52" s="8" t="s">
        <v>318</v>
      </c>
      <c r="G52" s="8" t="s">
        <v>319</v>
      </c>
      <c r="H52" s="9" t="s">
        <v>320</v>
      </c>
      <c r="I52" s="9" t="s">
        <v>321</v>
      </c>
      <c r="J52" s="6" t="s">
        <v>201</v>
      </c>
      <c r="K52" s="9">
        <v>0</v>
      </c>
      <c r="L52" s="9">
        <v>710000000</v>
      </c>
      <c r="M52" s="11" t="s">
        <v>46</v>
      </c>
      <c r="N52" s="11" t="s">
        <v>131</v>
      </c>
      <c r="O52" s="11" t="s">
        <v>46</v>
      </c>
      <c r="P52" s="6" t="s">
        <v>60</v>
      </c>
      <c r="Q52" s="10" t="s">
        <v>44</v>
      </c>
      <c r="R52" s="13" t="s">
        <v>195</v>
      </c>
      <c r="S52" s="20">
        <v>796</v>
      </c>
      <c r="T52" s="6" t="s">
        <v>61</v>
      </c>
      <c r="U52" s="6">
        <v>15</v>
      </c>
      <c r="V52" s="21">
        <v>135669.64000000001</v>
      </c>
      <c r="W52" s="21">
        <v>2035044.6</v>
      </c>
      <c r="X52" s="21">
        <f t="shared" si="0"/>
        <v>2279249.9520000005</v>
      </c>
      <c r="Y52" s="10"/>
      <c r="Z52" s="10">
        <v>2017</v>
      </c>
      <c r="AA52" s="16"/>
    </row>
    <row r="53" spans="1:27" ht="89.25" customHeight="1" x14ac:dyDescent="0.2">
      <c r="A53" s="82" t="s">
        <v>636</v>
      </c>
      <c r="B53" s="6" t="s">
        <v>33</v>
      </c>
      <c r="C53" s="6" t="s">
        <v>322</v>
      </c>
      <c r="D53" s="7" t="s">
        <v>323</v>
      </c>
      <c r="E53" s="8" t="s">
        <v>323</v>
      </c>
      <c r="F53" s="8" t="s">
        <v>324</v>
      </c>
      <c r="G53" s="8" t="s">
        <v>325</v>
      </c>
      <c r="H53" s="9" t="s">
        <v>326</v>
      </c>
      <c r="I53" s="9" t="s">
        <v>327</v>
      </c>
      <c r="J53" s="6" t="s">
        <v>41</v>
      </c>
      <c r="K53" s="9">
        <v>0</v>
      </c>
      <c r="L53" s="9">
        <v>710000000</v>
      </c>
      <c r="M53" s="11" t="s">
        <v>46</v>
      </c>
      <c r="N53" s="11" t="s">
        <v>131</v>
      </c>
      <c r="O53" s="11" t="s">
        <v>46</v>
      </c>
      <c r="P53" s="6" t="s">
        <v>60</v>
      </c>
      <c r="Q53" s="10" t="s">
        <v>44</v>
      </c>
      <c r="R53" s="13" t="s">
        <v>195</v>
      </c>
      <c r="S53" s="20">
        <v>796</v>
      </c>
      <c r="T53" s="6" t="s">
        <v>61</v>
      </c>
      <c r="U53" s="6">
        <v>17</v>
      </c>
      <c r="V53" s="21">
        <v>756302.5</v>
      </c>
      <c r="W53" s="21">
        <v>12857142.5</v>
      </c>
      <c r="X53" s="21">
        <f t="shared" si="0"/>
        <v>14399999.600000001</v>
      </c>
      <c r="Y53" s="10"/>
      <c r="Z53" s="10">
        <v>2017</v>
      </c>
      <c r="AA53" s="16"/>
    </row>
    <row r="54" spans="1:27" ht="63.75" customHeight="1" x14ac:dyDescent="0.2">
      <c r="A54" s="82" t="s">
        <v>637</v>
      </c>
      <c r="B54" s="6" t="s">
        <v>33</v>
      </c>
      <c r="C54" s="6" t="s">
        <v>328</v>
      </c>
      <c r="D54" s="7" t="s">
        <v>329</v>
      </c>
      <c r="E54" s="8" t="s">
        <v>330</v>
      </c>
      <c r="F54" s="8" t="s">
        <v>331</v>
      </c>
      <c r="G54" s="8" t="s">
        <v>332</v>
      </c>
      <c r="H54" s="9" t="s">
        <v>333</v>
      </c>
      <c r="I54" s="9" t="s">
        <v>334</v>
      </c>
      <c r="J54" s="6" t="s">
        <v>50</v>
      </c>
      <c r="K54" s="9">
        <v>0</v>
      </c>
      <c r="L54" s="9">
        <v>710000000</v>
      </c>
      <c r="M54" s="11" t="s">
        <v>46</v>
      </c>
      <c r="N54" s="11" t="s">
        <v>354</v>
      </c>
      <c r="O54" s="11" t="s">
        <v>46</v>
      </c>
      <c r="P54" s="6" t="s">
        <v>60</v>
      </c>
      <c r="Q54" s="10" t="s">
        <v>44</v>
      </c>
      <c r="R54" s="13" t="s">
        <v>195</v>
      </c>
      <c r="S54" s="20">
        <v>839</v>
      </c>
      <c r="T54" s="6" t="s">
        <v>575</v>
      </c>
      <c r="U54" s="6">
        <v>1</v>
      </c>
      <c r="V54" s="21">
        <v>412706194.39999998</v>
      </c>
      <c r="W54" s="21">
        <v>0</v>
      </c>
      <c r="X54" s="21">
        <f t="shared" si="0"/>
        <v>0</v>
      </c>
      <c r="Y54" s="10"/>
      <c r="Z54" s="10">
        <v>2017</v>
      </c>
      <c r="AA54" s="16"/>
    </row>
    <row r="55" spans="1:27" ht="63.75" customHeight="1" x14ac:dyDescent="0.2">
      <c r="A55" s="82" t="s">
        <v>1037</v>
      </c>
      <c r="B55" s="6" t="s">
        <v>33</v>
      </c>
      <c r="C55" s="6" t="s">
        <v>328</v>
      </c>
      <c r="D55" s="7" t="s">
        <v>329</v>
      </c>
      <c r="E55" s="8" t="s">
        <v>330</v>
      </c>
      <c r="F55" s="8" t="s">
        <v>331</v>
      </c>
      <c r="G55" s="8" t="s">
        <v>332</v>
      </c>
      <c r="H55" s="9" t="s">
        <v>333</v>
      </c>
      <c r="I55" s="9" t="s">
        <v>334</v>
      </c>
      <c r="J55" s="6" t="s">
        <v>50</v>
      </c>
      <c r="K55" s="9">
        <v>0</v>
      </c>
      <c r="L55" s="9">
        <v>710000000</v>
      </c>
      <c r="M55" s="11" t="s">
        <v>46</v>
      </c>
      <c r="N55" s="11" t="s">
        <v>131</v>
      </c>
      <c r="O55" s="11" t="s">
        <v>46</v>
      </c>
      <c r="P55" s="6" t="s">
        <v>60</v>
      </c>
      <c r="Q55" s="10" t="s">
        <v>44</v>
      </c>
      <c r="R55" s="13" t="s">
        <v>195</v>
      </c>
      <c r="S55" s="20">
        <v>839</v>
      </c>
      <c r="T55" s="6" t="s">
        <v>575</v>
      </c>
      <c r="U55" s="6">
        <v>1</v>
      </c>
      <c r="V55" s="21">
        <v>412706194.39999998</v>
      </c>
      <c r="W55" s="21">
        <v>0</v>
      </c>
      <c r="X55" s="21">
        <f t="shared" si="0"/>
        <v>0</v>
      </c>
      <c r="Y55" s="10"/>
      <c r="Z55" s="10">
        <v>2017</v>
      </c>
      <c r="AA55" s="16" t="s">
        <v>798</v>
      </c>
    </row>
    <row r="56" spans="1:27" ht="63.75" customHeight="1" x14ac:dyDescent="0.2">
      <c r="A56" s="82" t="s">
        <v>1173</v>
      </c>
      <c r="B56" s="6" t="s">
        <v>33</v>
      </c>
      <c r="C56" s="6" t="s">
        <v>328</v>
      </c>
      <c r="D56" s="7" t="s">
        <v>329</v>
      </c>
      <c r="E56" s="8" t="s">
        <v>330</v>
      </c>
      <c r="F56" s="8" t="s">
        <v>331</v>
      </c>
      <c r="G56" s="8" t="s">
        <v>332</v>
      </c>
      <c r="H56" s="9" t="s">
        <v>333</v>
      </c>
      <c r="I56" s="9" t="s">
        <v>334</v>
      </c>
      <c r="J56" s="6" t="s">
        <v>50</v>
      </c>
      <c r="K56" s="9">
        <v>0</v>
      </c>
      <c r="L56" s="9">
        <v>710000000</v>
      </c>
      <c r="M56" s="11" t="s">
        <v>46</v>
      </c>
      <c r="N56" s="11" t="s">
        <v>1124</v>
      </c>
      <c r="O56" s="11" t="s">
        <v>46</v>
      </c>
      <c r="P56" s="6" t="s">
        <v>60</v>
      </c>
      <c r="Q56" s="10" t="s">
        <v>44</v>
      </c>
      <c r="R56" s="13" t="s">
        <v>195</v>
      </c>
      <c r="S56" s="20">
        <v>839</v>
      </c>
      <c r="T56" s="6" t="s">
        <v>575</v>
      </c>
      <c r="U56" s="6">
        <v>1</v>
      </c>
      <c r="V56" s="21">
        <v>412706194.39999998</v>
      </c>
      <c r="W56" s="21">
        <v>412706194.39999998</v>
      </c>
      <c r="X56" s="21">
        <f t="shared" si="0"/>
        <v>462230937.72800004</v>
      </c>
      <c r="Y56" s="10"/>
      <c r="Z56" s="10">
        <v>2017</v>
      </c>
      <c r="AA56" s="16" t="s">
        <v>798</v>
      </c>
    </row>
    <row r="57" spans="1:27" ht="63.75" customHeight="1" x14ac:dyDescent="0.2">
      <c r="A57" s="82" t="s">
        <v>638</v>
      </c>
      <c r="B57" s="6" t="s">
        <v>33</v>
      </c>
      <c r="C57" s="6" t="s">
        <v>328</v>
      </c>
      <c r="D57" s="7" t="s">
        <v>329</v>
      </c>
      <c r="E57" s="8" t="s">
        <v>330</v>
      </c>
      <c r="F57" s="8" t="s">
        <v>331</v>
      </c>
      <c r="G57" s="8" t="s">
        <v>332</v>
      </c>
      <c r="H57" s="9" t="s">
        <v>335</v>
      </c>
      <c r="I57" s="9" t="s">
        <v>336</v>
      </c>
      <c r="J57" s="6" t="s">
        <v>41</v>
      </c>
      <c r="K57" s="9">
        <v>0</v>
      </c>
      <c r="L57" s="9">
        <v>710000000</v>
      </c>
      <c r="M57" s="11" t="s">
        <v>46</v>
      </c>
      <c r="N57" s="11" t="s">
        <v>354</v>
      </c>
      <c r="O57" s="11" t="s">
        <v>46</v>
      </c>
      <c r="P57" s="6" t="s">
        <v>60</v>
      </c>
      <c r="Q57" s="10" t="s">
        <v>44</v>
      </c>
      <c r="R57" s="13" t="s">
        <v>195</v>
      </c>
      <c r="S57" s="20">
        <v>839</v>
      </c>
      <c r="T57" s="6" t="s">
        <v>575</v>
      </c>
      <c r="U57" s="6">
        <v>1</v>
      </c>
      <c r="V57" s="21">
        <v>22538700</v>
      </c>
      <c r="W57" s="21">
        <v>0</v>
      </c>
      <c r="X57" s="21">
        <f t="shared" si="0"/>
        <v>0</v>
      </c>
      <c r="Y57" s="10"/>
      <c r="Z57" s="10">
        <v>2017</v>
      </c>
      <c r="AA57" s="16"/>
    </row>
    <row r="58" spans="1:27" ht="63.75" customHeight="1" x14ac:dyDescent="0.2">
      <c r="A58" s="82" t="s">
        <v>991</v>
      </c>
      <c r="B58" s="22" t="s">
        <v>33</v>
      </c>
      <c r="C58" s="22" t="s">
        <v>328</v>
      </c>
      <c r="D58" s="116" t="s">
        <v>329</v>
      </c>
      <c r="E58" s="116" t="s">
        <v>330</v>
      </c>
      <c r="F58" s="116" t="s">
        <v>331</v>
      </c>
      <c r="G58" s="116" t="s">
        <v>332</v>
      </c>
      <c r="H58" s="116" t="s">
        <v>335</v>
      </c>
      <c r="I58" s="116" t="s">
        <v>336</v>
      </c>
      <c r="J58" s="22" t="s">
        <v>41</v>
      </c>
      <c r="K58" s="116">
        <v>0</v>
      </c>
      <c r="L58" s="116">
        <v>710000000</v>
      </c>
      <c r="M58" s="117" t="s">
        <v>46</v>
      </c>
      <c r="N58" s="117" t="s">
        <v>946</v>
      </c>
      <c r="O58" s="117" t="s">
        <v>46</v>
      </c>
      <c r="P58" s="22" t="s">
        <v>60</v>
      </c>
      <c r="Q58" s="16" t="s">
        <v>992</v>
      </c>
      <c r="R58" s="121" t="s">
        <v>195</v>
      </c>
      <c r="S58" s="119">
        <v>839</v>
      </c>
      <c r="T58" s="22" t="s">
        <v>575</v>
      </c>
      <c r="U58" s="22">
        <v>1</v>
      </c>
      <c r="V58" s="122">
        <v>22538700</v>
      </c>
      <c r="W58" s="122">
        <f>U58*V58</f>
        <v>22538700</v>
      </c>
      <c r="X58" s="122">
        <f t="shared" si="0"/>
        <v>25243344.000000004</v>
      </c>
      <c r="Y58" s="123"/>
      <c r="Z58" s="16">
        <v>2017</v>
      </c>
      <c r="AA58" s="16" t="s">
        <v>798</v>
      </c>
    </row>
    <row r="59" spans="1:27" s="65" customFormat="1" ht="76.5" customHeight="1" x14ac:dyDescent="0.2">
      <c r="A59" s="82" t="s">
        <v>639</v>
      </c>
      <c r="B59" s="6" t="s">
        <v>33</v>
      </c>
      <c r="C59" s="6" t="s">
        <v>423</v>
      </c>
      <c r="D59" s="24" t="s">
        <v>424</v>
      </c>
      <c r="E59" s="31" t="s">
        <v>424</v>
      </c>
      <c r="F59" s="31" t="s">
        <v>425</v>
      </c>
      <c r="G59" s="31" t="s">
        <v>426</v>
      </c>
      <c r="H59" s="24"/>
      <c r="I59" s="24"/>
      <c r="J59" s="26" t="s">
        <v>41</v>
      </c>
      <c r="K59" s="27">
        <v>0</v>
      </c>
      <c r="L59" s="9">
        <v>710000000</v>
      </c>
      <c r="M59" s="11" t="s">
        <v>46</v>
      </c>
      <c r="N59" s="28" t="s">
        <v>403</v>
      </c>
      <c r="O59" s="11" t="s">
        <v>46</v>
      </c>
      <c r="P59" s="6" t="s">
        <v>60</v>
      </c>
      <c r="Q59" s="10" t="s">
        <v>355</v>
      </c>
      <c r="R59" s="13" t="s">
        <v>195</v>
      </c>
      <c r="S59" s="10">
        <v>796</v>
      </c>
      <c r="T59" s="10" t="s">
        <v>61</v>
      </c>
      <c r="U59" s="10">
        <v>1</v>
      </c>
      <c r="V59" s="29">
        <v>257130000</v>
      </c>
      <c r="W59" s="29">
        <v>0</v>
      </c>
      <c r="X59" s="29">
        <f t="shared" si="0"/>
        <v>0</v>
      </c>
      <c r="Y59" s="4"/>
      <c r="Z59" s="28">
        <v>2017</v>
      </c>
      <c r="AA59" s="10"/>
    </row>
    <row r="60" spans="1:27" s="65" customFormat="1" ht="76.5" customHeight="1" x14ac:dyDescent="0.2">
      <c r="A60" s="82" t="s">
        <v>816</v>
      </c>
      <c r="B60" s="6" t="s">
        <v>33</v>
      </c>
      <c r="C60" s="6" t="s">
        <v>423</v>
      </c>
      <c r="D60" s="24" t="s">
        <v>424</v>
      </c>
      <c r="E60" s="31" t="s">
        <v>424</v>
      </c>
      <c r="F60" s="31" t="s">
        <v>425</v>
      </c>
      <c r="G60" s="31" t="s">
        <v>426</v>
      </c>
      <c r="H60" s="24"/>
      <c r="I60" s="24"/>
      <c r="J60" s="26" t="s">
        <v>41</v>
      </c>
      <c r="K60" s="27">
        <v>0</v>
      </c>
      <c r="L60" s="9">
        <v>710000000</v>
      </c>
      <c r="M60" s="11" t="s">
        <v>46</v>
      </c>
      <c r="N60" s="28" t="s">
        <v>403</v>
      </c>
      <c r="O60" s="11" t="s">
        <v>46</v>
      </c>
      <c r="P60" s="6" t="s">
        <v>60</v>
      </c>
      <c r="Q60" s="10" t="s">
        <v>355</v>
      </c>
      <c r="R60" s="13" t="s">
        <v>195</v>
      </c>
      <c r="S60" s="10">
        <v>796</v>
      </c>
      <c r="T60" s="10" t="s">
        <v>61</v>
      </c>
      <c r="U60" s="10">
        <v>1</v>
      </c>
      <c r="V60" s="29">
        <v>197169914.61000001</v>
      </c>
      <c r="W60" s="29">
        <f>U60*V60</f>
        <v>197169914.61000001</v>
      </c>
      <c r="X60" s="29">
        <f>W60*1.12</f>
        <v>220830304.36320004</v>
      </c>
      <c r="Y60" s="4"/>
      <c r="Z60" s="28">
        <v>2017</v>
      </c>
      <c r="AA60" s="10" t="s">
        <v>817</v>
      </c>
    </row>
    <row r="61" spans="1:27" s="65" customFormat="1" ht="140.25" customHeight="1" x14ac:dyDescent="0.2">
      <c r="A61" s="82" t="s">
        <v>640</v>
      </c>
      <c r="B61" s="6" t="s">
        <v>33</v>
      </c>
      <c r="C61" s="6" t="s">
        <v>434</v>
      </c>
      <c r="D61" s="33" t="s">
        <v>435</v>
      </c>
      <c r="E61" s="33" t="s">
        <v>436</v>
      </c>
      <c r="F61" s="34" t="s">
        <v>437</v>
      </c>
      <c r="G61" s="34" t="s">
        <v>438</v>
      </c>
      <c r="H61" s="34" t="s">
        <v>614</v>
      </c>
      <c r="I61" s="34" t="s">
        <v>615</v>
      </c>
      <c r="J61" s="6" t="s">
        <v>50</v>
      </c>
      <c r="K61" s="32">
        <v>100</v>
      </c>
      <c r="L61" s="9">
        <v>710000000</v>
      </c>
      <c r="M61" s="11" t="s">
        <v>46</v>
      </c>
      <c r="N61" s="11" t="s">
        <v>42</v>
      </c>
      <c r="O61" s="35" t="s">
        <v>619</v>
      </c>
      <c r="P61" s="34" t="s">
        <v>439</v>
      </c>
      <c r="Q61" s="32" t="s">
        <v>134</v>
      </c>
      <c r="R61" s="36" t="s">
        <v>195</v>
      </c>
      <c r="S61" s="32">
        <v>168</v>
      </c>
      <c r="T61" s="37" t="s">
        <v>440</v>
      </c>
      <c r="U61" s="38">
        <v>480000</v>
      </c>
      <c r="V61" s="39">
        <v>32677.40336325</v>
      </c>
      <c r="W61" s="39">
        <v>0</v>
      </c>
      <c r="X61" s="21">
        <f t="shared" ref="X61:X70" si="1">W61*1.12</f>
        <v>0</v>
      </c>
      <c r="Y61" s="38" t="s">
        <v>68</v>
      </c>
      <c r="Z61" s="32">
        <v>2017</v>
      </c>
      <c r="AA61" s="32"/>
    </row>
    <row r="62" spans="1:27" s="65" customFormat="1" ht="140.25" customHeight="1" x14ac:dyDescent="0.2">
      <c r="A62" s="82" t="s">
        <v>1086</v>
      </c>
      <c r="B62" s="6" t="s">
        <v>33</v>
      </c>
      <c r="C62" s="6" t="s">
        <v>434</v>
      </c>
      <c r="D62" s="7" t="s">
        <v>435</v>
      </c>
      <c r="E62" s="8" t="s">
        <v>436</v>
      </c>
      <c r="F62" s="143" t="s">
        <v>437</v>
      </c>
      <c r="G62" s="143" t="s">
        <v>438</v>
      </c>
      <c r="H62" s="144" t="s">
        <v>614</v>
      </c>
      <c r="I62" s="144" t="s">
        <v>615</v>
      </c>
      <c r="J62" s="10" t="s">
        <v>50</v>
      </c>
      <c r="K62" s="9">
        <v>100</v>
      </c>
      <c r="L62" s="9">
        <v>710000000</v>
      </c>
      <c r="M62" s="11" t="s">
        <v>46</v>
      </c>
      <c r="N62" s="11" t="s">
        <v>42</v>
      </c>
      <c r="O62" s="11" t="s">
        <v>619</v>
      </c>
      <c r="P62" s="10" t="s">
        <v>439</v>
      </c>
      <c r="Q62" s="10" t="s">
        <v>1087</v>
      </c>
      <c r="R62" s="13" t="s">
        <v>195</v>
      </c>
      <c r="S62" s="14">
        <v>168</v>
      </c>
      <c r="T62" s="10" t="s">
        <v>440</v>
      </c>
      <c r="U62" s="145">
        <v>167220</v>
      </c>
      <c r="V62" s="21">
        <v>32677.4</v>
      </c>
      <c r="W62" s="15">
        <v>0</v>
      </c>
      <c r="X62" s="15">
        <f>W62*1.12</f>
        <v>0</v>
      </c>
      <c r="Y62" s="146" t="s">
        <v>68</v>
      </c>
      <c r="Z62" s="10">
        <v>2017</v>
      </c>
      <c r="AA62" s="16" t="s">
        <v>1088</v>
      </c>
    </row>
    <row r="63" spans="1:27" s="65" customFormat="1" ht="140.25" customHeight="1" x14ac:dyDescent="0.2">
      <c r="A63" s="82" t="s">
        <v>1234</v>
      </c>
      <c r="B63" s="6" t="s">
        <v>33</v>
      </c>
      <c r="C63" s="6" t="s">
        <v>434</v>
      </c>
      <c r="D63" s="7" t="s">
        <v>435</v>
      </c>
      <c r="E63" s="8" t="s">
        <v>436</v>
      </c>
      <c r="F63" s="143" t="s">
        <v>437</v>
      </c>
      <c r="G63" s="143" t="s">
        <v>438</v>
      </c>
      <c r="H63" s="144" t="s">
        <v>614</v>
      </c>
      <c r="I63" s="144" t="s">
        <v>615</v>
      </c>
      <c r="J63" s="10" t="s">
        <v>50</v>
      </c>
      <c r="K63" s="9">
        <v>100</v>
      </c>
      <c r="L63" s="9">
        <v>710000000</v>
      </c>
      <c r="M63" s="11" t="s">
        <v>46</v>
      </c>
      <c r="N63" s="11" t="s">
        <v>42</v>
      </c>
      <c r="O63" s="11" t="s">
        <v>619</v>
      </c>
      <c r="P63" s="10" t="s">
        <v>439</v>
      </c>
      <c r="Q63" s="10" t="s">
        <v>1087</v>
      </c>
      <c r="R63" s="13" t="s">
        <v>195</v>
      </c>
      <c r="S63" s="14">
        <v>168</v>
      </c>
      <c r="T63" s="10" t="s">
        <v>440</v>
      </c>
      <c r="U63" s="145">
        <v>178168</v>
      </c>
      <c r="V63" s="21">
        <v>32677.4</v>
      </c>
      <c r="W63" s="15">
        <f>U63*V63</f>
        <v>5822067003.1999998</v>
      </c>
      <c r="X63" s="15">
        <f>W63*1.12</f>
        <v>6520715043.5840006</v>
      </c>
      <c r="Y63" s="146" t="s">
        <v>68</v>
      </c>
      <c r="Z63" s="10">
        <v>2017</v>
      </c>
      <c r="AA63" s="16" t="s">
        <v>1235</v>
      </c>
    </row>
    <row r="64" spans="1:27" s="65" customFormat="1" ht="140.25" customHeight="1" x14ac:dyDescent="0.2">
      <c r="A64" s="82" t="s">
        <v>641</v>
      </c>
      <c r="B64" s="6" t="s">
        <v>33</v>
      </c>
      <c r="C64" s="6" t="s">
        <v>434</v>
      </c>
      <c r="D64" s="33" t="s">
        <v>435</v>
      </c>
      <c r="E64" s="33" t="s">
        <v>436</v>
      </c>
      <c r="F64" s="34" t="s">
        <v>437</v>
      </c>
      <c r="G64" s="34" t="s">
        <v>438</v>
      </c>
      <c r="H64" s="34" t="s">
        <v>616</v>
      </c>
      <c r="I64" s="34" t="s">
        <v>615</v>
      </c>
      <c r="J64" s="6" t="s">
        <v>50</v>
      </c>
      <c r="K64" s="32">
        <v>100</v>
      </c>
      <c r="L64" s="9">
        <v>710000000</v>
      </c>
      <c r="M64" s="11" t="s">
        <v>46</v>
      </c>
      <c r="N64" s="11" t="s">
        <v>42</v>
      </c>
      <c r="O64" s="35" t="s">
        <v>619</v>
      </c>
      <c r="P64" s="34" t="s">
        <v>439</v>
      </c>
      <c r="Q64" s="32" t="s">
        <v>134</v>
      </c>
      <c r="R64" s="36" t="s">
        <v>195</v>
      </c>
      <c r="S64" s="32">
        <v>168</v>
      </c>
      <c r="T64" s="37" t="s">
        <v>440</v>
      </c>
      <c r="U64" s="38">
        <v>494750</v>
      </c>
      <c r="V64" s="39">
        <v>33401</v>
      </c>
      <c r="W64" s="39">
        <v>0</v>
      </c>
      <c r="X64" s="21">
        <f t="shared" si="1"/>
        <v>0</v>
      </c>
      <c r="Y64" s="38" t="s">
        <v>68</v>
      </c>
      <c r="Z64" s="32">
        <v>2017</v>
      </c>
      <c r="AA64" s="32" t="s">
        <v>800</v>
      </c>
    </row>
    <row r="65" spans="1:27" s="65" customFormat="1" ht="153" customHeight="1" x14ac:dyDescent="0.2">
      <c r="A65" s="82" t="s">
        <v>642</v>
      </c>
      <c r="B65" s="6" t="s">
        <v>33</v>
      </c>
      <c r="C65" s="6" t="s">
        <v>434</v>
      </c>
      <c r="D65" s="33" t="s">
        <v>435</v>
      </c>
      <c r="E65" s="33" t="s">
        <v>436</v>
      </c>
      <c r="F65" s="34" t="s">
        <v>437</v>
      </c>
      <c r="G65" s="34" t="s">
        <v>438</v>
      </c>
      <c r="H65" s="34" t="s">
        <v>617</v>
      </c>
      <c r="I65" s="34" t="s">
        <v>618</v>
      </c>
      <c r="J65" s="6" t="s">
        <v>50</v>
      </c>
      <c r="K65" s="32">
        <v>100</v>
      </c>
      <c r="L65" s="9">
        <v>710000000</v>
      </c>
      <c r="M65" s="11" t="s">
        <v>46</v>
      </c>
      <c r="N65" s="11" t="s">
        <v>42</v>
      </c>
      <c r="O65" s="35" t="s">
        <v>619</v>
      </c>
      <c r="P65" s="34" t="s">
        <v>439</v>
      </c>
      <c r="Q65" s="32" t="s">
        <v>134</v>
      </c>
      <c r="R65" s="36" t="s">
        <v>195</v>
      </c>
      <c r="S65" s="32">
        <v>168</v>
      </c>
      <c r="T65" s="37" t="s">
        <v>440</v>
      </c>
      <c r="U65" s="38">
        <v>1900000</v>
      </c>
      <c r="V65" s="39">
        <v>33401</v>
      </c>
      <c r="W65" s="39">
        <v>0</v>
      </c>
      <c r="X65" s="21">
        <f t="shared" si="1"/>
        <v>0</v>
      </c>
      <c r="Y65" s="38" t="s">
        <v>68</v>
      </c>
      <c r="Z65" s="32">
        <v>2017</v>
      </c>
      <c r="AA65" s="32"/>
    </row>
    <row r="66" spans="1:27" s="65" customFormat="1" ht="153" customHeight="1" x14ac:dyDescent="0.2">
      <c r="A66" s="82" t="s">
        <v>1091</v>
      </c>
      <c r="B66" s="6" t="s">
        <v>33</v>
      </c>
      <c r="C66" s="6" t="s">
        <v>434</v>
      </c>
      <c r="D66" s="7" t="s">
        <v>435</v>
      </c>
      <c r="E66" s="8" t="s">
        <v>436</v>
      </c>
      <c r="F66" s="143" t="s">
        <v>437</v>
      </c>
      <c r="G66" s="143" t="s">
        <v>438</v>
      </c>
      <c r="H66" s="144" t="s">
        <v>617</v>
      </c>
      <c r="I66" s="144" t="s">
        <v>618</v>
      </c>
      <c r="J66" s="10" t="s">
        <v>50</v>
      </c>
      <c r="K66" s="9">
        <v>100</v>
      </c>
      <c r="L66" s="9">
        <v>710000000</v>
      </c>
      <c r="M66" s="11" t="s">
        <v>46</v>
      </c>
      <c r="N66" s="11" t="s">
        <v>42</v>
      </c>
      <c r="O66" s="11" t="s">
        <v>619</v>
      </c>
      <c r="P66" s="10" t="s">
        <v>439</v>
      </c>
      <c r="Q66" s="10" t="s">
        <v>1087</v>
      </c>
      <c r="R66" s="13" t="s">
        <v>195</v>
      </c>
      <c r="S66" s="14">
        <v>168</v>
      </c>
      <c r="T66" s="10" t="s">
        <v>440</v>
      </c>
      <c r="U66" s="145">
        <v>908963</v>
      </c>
      <c r="V66" s="21">
        <v>33401</v>
      </c>
      <c r="W66" s="15">
        <f>U66*V66</f>
        <v>30360273163</v>
      </c>
      <c r="X66" s="15">
        <f>W66*1.12</f>
        <v>34003505942.560001</v>
      </c>
      <c r="Y66" s="146" t="s">
        <v>68</v>
      </c>
      <c r="Z66" s="10">
        <v>2017</v>
      </c>
      <c r="AA66" s="16" t="s">
        <v>1088</v>
      </c>
    </row>
    <row r="67" spans="1:27" s="65" customFormat="1" ht="127.5" customHeight="1" x14ac:dyDescent="0.2">
      <c r="A67" s="82" t="s">
        <v>643</v>
      </c>
      <c r="B67" s="6" t="s">
        <v>33</v>
      </c>
      <c r="C67" s="6" t="s">
        <v>441</v>
      </c>
      <c r="D67" s="33" t="s">
        <v>442</v>
      </c>
      <c r="E67" s="33" t="s">
        <v>443</v>
      </c>
      <c r="F67" s="34" t="s">
        <v>444</v>
      </c>
      <c r="G67" s="34" t="s">
        <v>445</v>
      </c>
      <c r="H67" s="34" t="s">
        <v>446</v>
      </c>
      <c r="I67" s="34" t="s">
        <v>447</v>
      </c>
      <c r="J67" s="6" t="s">
        <v>41</v>
      </c>
      <c r="K67" s="32">
        <v>0</v>
      </c>
      <c r="L67" s="9">
        <v>710000000</v>
      </c>
      <c r="M67" s="11" t="s">
        <v>46</v>
      </c>
      <c r="N67" s="11" t="s">
        <v>42</v>
      </c>
      <c r="O67" s="11" t="s">
        <v>448</v>
      </c>
      <c r="P67" s="34" t="s">
        <v>60</v>
      </c>
      <c r="Q67" s="32" t="s">
        <v>449</v>
      </c>
      <c r="R67" s="36" t="s">
        <v>195</v>
      </c>
      <c r="S67" s="32">
        <v>168</v>
      </c>
      <c r="T67" s="37" t="s">
        <v>440</v>
      </c>
      <c r="U67" s="38">
        <v>518.29999999999995</v>
      </c>
      <c r="V67" s="38">
        <v>811218.86</v>
      </c>
      <c r="W67" s="38">
        <v>0</v>
      </c>
      <c r="X67" s="21">
        <f t="shared" si="1"/>
        <v>0</v>
      </c>
      <c r="Y67" s="38"/>
      <c r="Z67" s="32">
        <v>2017</v>
      </c>
      <c r="AA67" s="32"/>
    </row>
    <row r="68" spans="1:27" s="65" customFormat="1" ht="127.5" customHeight="1" x14ac:dyDescent="0.2">
      <c r="A68" s="82" t="s">
        <v>1040</v>
      </c>
      <c r="B68" s="6" t="s">
        <v>33</v>
      </c>
      <c r="C68" s="6" t="s">
        <v>441</v>
      </c>
      <c r="D68" s="33" t="s">
        <v>443</v>
      </c>
      <c r="E68" s="33" t="s">
        <v>442</v>
      </c>
      <c r="F68" s="34" t="s">
        <v>444</v>
      </c>
      <c r="G68" s="34" t="s">
        <v>445</v>
      </c>
      <c r="H68" s="34" t="s">
        <v>446</v>
      </c>
      <c r="I68" s="34" t="s">
        <v>447</v>
      </c>
      <c r="J68" s="6" t="s">
        <v>41</v>
      </c>
      <c r="K68" s="32">
        <v>0</v>
      </c>
      <c r="L68" s="9">
        <v>710000000</v>
      </c>
      <c r="M68" s="11" t="s">
        <v>46</v>
      </c>
      <c r="N68" s="11" t="s">
        <v>1042</v>
      </c>
      <c r="O68" s="11" t="s">
        <v>448</v>
      </c>
      <c r="P68" s="34" t="s">
        <v>60</v>
      </c>
      <c r="Q68" s="32" t="s">
        <v>1043</v>
      </c>
      <c r="R68" s="36" t="s">
        <v>195</v>
      </c>
      <c r="S68" s="32">
        <v>168</v>
      </c>
      <c r="T68" s="37" t="s">
        <v>440</v>
      </c>
      <c r="U68" s="127">
        <v>356.964</v>
      </c>
      <c r="V68" s="21">
        <v>879737.18</v>
      </c>
      <c r="W68" s="38">
        <v>0</v>
      </c>
      <c r="X68" s="21">
        <f t="shared" si="1"/>
        <v>0</v>
      </c>
      <c r="Y68" s="38"/>
      <c r="Z68" s="32">
        <v>2017</v>
      </c>
      <c r="AA68" s="32" t="s">
        <v>803</v>
      </c>
    </row>
    <row r="69" spans="1:27" s="65" customFormat="1" ht="127.5" customHeight="1" x14ac:dyDescent="0.2">
      <c r="A69" s="82" t="s">
        <v>1282</v>
      </c>
      <c r="B69" s="6" t="s">
        <v>33</v>
      </c>
      <c r="C69" s="6" t="s">
        <v>441</v>
      </c>
      <c r="D69" s="33" t="s">
        <v>443</v>
      </c>
      <c r="E69" s="33" t="s">
        <v>442</v>
      </c>
      <c r="F69" s="34" t="s">
        <v>444</v>
      </c>
      <c r="G69" s="34" t="s">
        <v>445</v>
      </c>
      <c r="H69" s="34" t="s">
        <v>446</v>
      </c>
      <c r="I69" s="34" t="s">
        <v>447</v>
      </c>
      <c r="J69" s="6" t="s">
        <v>41</v>
      </c>
      <c r="K69" s="32">
        <v>0</v>
      </c>
      <c r="L69" s="9">
        <v>710000000</v>
      </c>
      <c r="M69" s="11" t="s">
        <v>46</v>
      </c>
      <c r="N69" s="11" t="s">
        <v>1042</v>
      </c>
      <c r="O69" s="11" t="s">
        <v>448</v>
      </c>
      <c r="P69" s="34" t="s">
        <v>60</v>
      </c>
      <c r="Q69" s="32" t="s">
        <v>1043</v>
      </c>
      <c r="R69" s="36" t="s">
        <v>195</v>
      </c>
      <c r="S69" s="32">
        <v>168</v>
      </c>
      <c r="T69" s="37" t="s">
        <v>440</v>
      </c>
      <c r="U69" s="127">
        <v>521.96400000000006</v>
      </c>
      <c r="V69" s="21">
        <v>879384.99</v>
      </c>
      <c r="W69" s="38">
        <f>U69*V69</f>
        <v>459007306.92036003</v>
      </c>
      <c r="X69" s="21">
        <f>W69*1.12</f>
        <v>514088183.75080329</v>
      </c>
      <c r="Y69" s="38"/>
      <c r="Z69" s="32">
        <v>2017</v>
      </c>
      <c r="AA69" s="32" t="s">
        <v>1283</v>
      </c>
    </row>
    <row r="70" spans="1:27" s="65" customFormat="1" ht="127.5" customHeight="1" x14ac:dyDescent="0.2">
      <c r="A70" s="82" t="s">
        <v>644</v>
      </c>
      <c r="B70" s="6" t="s">
        <v>33</v>
      </c>
      <c r="C70" s="6" t="s">
        <v>441</v>
      </c>
      <c r="D70" s="33" t="s">
        <v>442</v>
      </c>
      <c r="E70" s="33" t="s">
        <v>443</v>
      </c>
      <c r="F70" s="34" t="s">
        <v>444</v>
      </c>
      <c r="G70" s="34" t="s">
        <v>445</v>
      </c>
      <c r="H70" s="34" t="s">
        <v>446</v>
      </c>
      <c r="I70" s="34" t="s">
        <v>447</v>
      </c>
      <c r="J70" s="32" t="s">
        <v>41</v>
      </c>
      <c r="K70" s="32">
        <v>0</v>
      </c>
      <c r="L70" s="9">
        <v>710000000</v>
      </c>
      <c r="M70" s="11" t="s">
        <v>46</v>
      </c>
      <c r="N70" s="11" t="s">
        <v>42</v>
      </c>
      <c r="O70" s="35" t="s">
        <v>450</v>
      </c>
      <c r="P70" s="34" t="s">
        <v>60</v>
      </c>
      <c r="Q70" s="32" t="s">
        <v>449</v>
      </c>
      <c r="R70" s="36" t="s">
        <v>195</v>
      </c>
      <c r="S70" s="32">
        <v>168</v>
      </c>
      <c r="T70" s="37" t="s">
        <v>440</v>
      </c>
      <c r="U70" s="128">
        <v>1804.24</v>
      </c>
      <c r="V70" s="38">
        <v>811218.86</v>
      </c>
      <c r="W70" s="38">
        <v>0</v>
      </c>
      <c r="X70" s="21">
        <f t="shared" si="1"/>
        <v>0</v>
      </c>
      <c r="Y70" s="38"/>
      <c r="Z70" s="32">
        <v>2017</v>
      </c>
      <c r="AA70" s="32"/>
    </row>
    <row r="71" spans="1:27" s="65" customFormat="1" ht="127.5" customHeight="1" x14ac:dyDescent="0.2">
      <c r="A71" s="82" t="s">
        <v>1041</v>
      </c>
      <c r="B71" s="6" t="s">
        <v>33</v>
      </c>
      <c r="C71" s="6" t="s">
        <v>441</v>
      </c>
      <c r="D71" s="33" t="s">
        <v>443</v>
      </c>
      <c r="E71" s="33" t="s">
        <v>442</v>
      </c>
      <c r="F71" s="34" t="s">
        <v>444</v>
      </c>
      <c r="G71" s="34" t="s">
        <v>445</v>
      </c>
      <c r="H71" s="34" t="s">
        <v>446</v>
      </c>
      <c r="I71" s="34" t="s">
        <v>447</v>
      </c>
      <c r="J71" s="32" t="s">
        <v>41</v>
      </c>
      <c r="K71" s="32">
        <v>0</v>
      </c>
      <c r="L71" s="9">
        <v>710000000</v>
      </c>
      <c r="M71" s="11" t="s">
        <v>46</v>
      </c>
      <c r="N71" s="11" t="s">
        <v>1042</v>
      </c>
      <c r="O71" s="35" t="s">
        <v>450</v>
      </c>
      <c r="P71" s="34" t="s">
        <v>60</v>
      </c>
      <c r="Q71" s="32" t="s">
        <v>1043</v>
      </c>
      <c r="R71" s="36" t="s">
        <v>195</v>
      </c>
      <c r="S71" s="32">
        <v>168</v>
      </c>
      <c r="T71" s="37" t="s">
        <v>440</v>
      </c>
      <c r="U71" s="126">
        <v>1166.5219999999999</v>
      </c>
      <c r="V71" s="21">
        <v>878256.18</v>
      </c>
      <c r="W71" s="38">
        <v>0</v>
      </c>
      <c r="X71" s="21">
        <v>0</v>
      </c>
      <c r="Y71" s="38"/>
      <c r="Z71" s="32">
        <v>2017</v>
      </c>
      <c r="AA71" s="32" t="s">
        <v>803</v>
      </c>
    </row>
    <row r="72" spans="1:27" s="65" customFormat="1" ht="127.5" customHeight="1" x14ac:dyDescent="0.2">
      <c r="A72" s="82" t="s">
        <v>1284</v>
      </c>
      <c r="B72" s="6" t="s">
        <v>33</v>
      </c>
      <c r="C72" s="6" t="s">
        <v>441</v>
      </c>
      <c r="D72" s="33" t="s">
        <v>443</v>
      </c>
      <c r="E72" s="33" t="s">
        <v>442</v>
      </c>
      <c r="F72" s="34" t="s">
        <v>444</v>
      </c>
      <c r="G72" s="34" t="s">
        <v>445</v>
      </c>
      <c r="H72" s="34" t="s">
        <v>446</v>
      </c>
      <c r="I72" s="34" t="s">
        <v>447</v>
      </c>
      <c r="J72" s="32" t="s">
        <v>41</v>
      </c>
      <c r="K72" s="32">
        <v>0</v>
      </c>
      <c r="L72" s="9">
        <v>710000000</v>
      </c>
      <c r="M72" s="11" t="s">
        <v>46</v>
      </c>
      <c r="N72" s="11" t="s">
        <v>1042</v>
      </c>
      <c r="O72" s="35" t="s">
        <v>450</v>
      </c>
      <c r="P72" s="34" t="s">
        <v>60</v>
      </c>
      <c r="Q72" s="32" t="s">
        <v>1043</v>
      </c>
      <c r="R72" s="36" t="s">
        <v>195</v>
      </c>
      <c r="S72" s="32">
        <v>168</v>
      </c>
      <c r="T72" s="37" t="s">
        <v>440</v>
      </c>
      <c r="U72" s="126">
        <v>1001.522</v>
      </c>
      <c r="V72" s="21">
        <v>830229.14</v>
      </c>
      <c r="W72" s="38">
        <f>U72*V72</f>
        <v>831492748.75108004</v>
      </c>
      <c r="X72" s="21">
        <f>W72*1.12</f>
        <v>931271878.60120976</v>
      </c>
      <c r="Y72" s="38"/>
      <c r="Z72" s="32">
        <v>2017</v>
      </c>
      <c r="AA72" s="32" t="s">
        <v>1283</v>
      </c>
    </row>
    <row r="73" spans="1:27" s="65" customFormat="1" ht="127.5" customHeight="1" x14ac:dyDescent="0.2">
      <c r="A73" s="82" t="s">
        <v>846</v>
      </c>
      <c r="B73" s="6" t="s">
        <v>33</v>
      </c>
      <c r="C73" s="6" t="s">
        <v>855</v>
      </c>
      <c r="D73" s="24" t="s">
        <v>856</v>
      </c>
      <c r="E73" s="24" t="s">
        <v>857</v>
      </c>
      <c r="F73" s="24" t="s">
        <v>858</v>
      </c>
      <c r="G73" s="24" t="s">
        <v>859</v>
      </c>
      <c r="H73" s="24" t="s">
        <v>860</v>
      </c>
      <c r="I73" s="24" t="s">
        <v>861</v>
      </c>
      <c r="J73" s="26" t="s">
        <v>50</v>
      </c>
      <c r="K73" s="27">
        <v>82</v>
      </c>
      <c r="L73" s="9">
        <v>710000000</v>
      </c>
      <c r="M73" s="11" t="s">
        <v>46</v>
      </c>
      <c r="N73" s="11" t="s">
        <v>403</v>
      </c>
      <c r="O73" s="10" t="s">
        <v>43</v>
      </c>
      <c r="P73" s="27" t="s">
        <v>60</v>
      </c>
      <c r="Q73" s="6" t="s">
        <v>862</v>
      </c>
      <c r="R73" s="13" t="s">
        <v>863</v>
      </c>
      <c r="S73" s="82">
        <v>796</v>
      </c>
      <c r="T73" s="82" t="s">
        <v>61</v>
      </c>
      <c r="U73" s="103">
        <v>35000</v>
      </c>
      <c r="V73" s="104">
        <v>15</v>
      </c>
      <c r="W73" s="29">
        <v>0</v>
      </c>
      <c r="X73" s="29">
        <f>W73*1.12</f>
        <v>0</v>
      </c>
      <c r="Y73" s="82" t="s">
        <v>864</v>
      </c>
      <c r="Z73" s="28">
        <v>2017</v>
      </c>
      <c r="AA73" s="32"/>
    </row>
    <row r="74" spans="1:27" s="65" customFormat="1" ht="127.5" customHeight="1" x14ac:dyDescent="0.2">
      <c r="A74" s="82" t="s">
        <v>1025</v>
      </c>
      <c r="B74" s="6" t="s">
        <v>33</v>
      </c>
      <c r="C74" s="6" t="s">
        <v>855</v>
      </c>
      <c r="D74" s="24" t="s">
        <v>856</v>
      </c>
      <c r="E74" s="24" t="s">
        <v>857</v>
      </c>
      <c r="F74" s="24" t="s">
        <v>858</v>
      </c>
      <c r="G74" s="24" t="s">
        <v>859</v>
      </c>
      <c r="H74" s="24" t="s">
        <v>860</v>
      </c>
      <c r="I74" s="24" t="s">
        <v>861</v>
      </c>
      <c r="J74" s="26" t="s">
        <v>50</v>
      </c>
      <c r="K74" s="27">
        <v>82</v>
      </c>
      <c r="L74" s="9">
        <v>710000000</v>
      </c>
      <c r="M74" s="11" t="s">
        <v>46</v>
      </c>
      <c r="N74" s="11" t="s">
        <v>131</v>
      </c>
      <c r="O74" s="11" t="s">
        <v>46</v>
      </c>
      <c r="P74" s="27" t="s">
        <v>60</v>
      </c>
      <c r="Q74" s="6" t="s">
        <v>862</v>
      </c>
      <c r="R74" s="13" t="s">
        <v>863</v>
      </c>
      <c r="S74" s="82">
        <v>796</v>
      </c>
      <c r="T74" s="82" t="s">
        <v>61</v>
      </c>
      <c r="U74" s="103">
        <v>35000</v>
      </c>
      <c r="V74" s="104">
        <v>15</v>
      </c>
      <c r="W74" s="29">
        <v>0</v>
      </c>
      <c r="X74" s="29">
        <f>W74*1.12</f>
        <v>0</v>
      </c>
      <c r="Y74" s="82" t="s">
        <v>864</v>
      </c>
      <c r="Z74" s="28">
        <v>2017</v>
      </c>
      <c r="AA74" s="32" t="s">
        <v>1026</v>
      </c>
    </row>
    <row r="75" spans="1:27" s="65" customFormat="1" ht="127.5" customHeight="1" x14ac:dyDescent="0.2">
      <c r="A75" s="82" t="s">
        <v>1310</v>
      </c>
      <c r="B75" s="6" t="s">
        <v>33</v>
      </c>
      <c r="C75" s="6" t="s">
        <v>855</v>
      </c>
      <c r="D75" s="24" t="s">
        <v>856</v>
      </c>
      <c r="E75" s="24" t="s">
        <v>857</v>
      </c>
      <c r="F75" s="24" t="s">
        <v>858</v>
      </c>
      <c r="G75" s="24" t="s">
        <v>859</v>
      </c>
      <c r="H75" s="24" t="s">
        <v>860</v>
      </c>
      <c r="I75" s="24" t="s">
        <v>861</v>
      </c>
      <c r="J75" s="26" t="s">
        <v>50</v>
      </c>
      <c r="K75" s="27">
        <v>82</v>
      </c>
      <c r="L75" s="9">
        <v>710000000</v>
      </c>
      <c r="M75" s="11" t="s">
        <v>46</v>
      </c>
      <c r="N75" s="11" t="s">
        <v>131</v>
      </c>
      <c r="O75" s="11" t="s">
        <v>46</v>
      </c>
      <c r="P75" s="27" t="s">
        <v>60</v>
      </c>
      <c r="Q75" s="6" t="s">
        <v>862</v>
      </c>
      <c r="R75" s="13" t="s">
        <v>863</v>
      </c>
      <c r="S75" s="82">
        <v>796</v>
      </c>
      <c r="T75" s="82" t="s">
        <v>61</v>
      </c>
      <c r="U75" s="103">
        <v>65000</v>
      </c>
      <c r="V75" s="104">
        <v>15</v>
      </c>
      <c r="W75" s="29">
        <v>910000</v>
      </c>
      <c r="X75" s="29">
        <v>1019200.0000000001</v>
      </c>
      <c r="Y75" s="82" t="s">
        <v>864</v>
      </c>
      <c r="Z75" s="28">
        <v>2017</v>
      </c>
      <c r="AA75" s="32" t="s">
        <v>1311</v>
      </c>
    </row>
    <row r="76" spans="1:27" s="65" customFormat="1" ht="127.5" customHeight="1" x14ac:dyDescent="0.2">
      <c r="A76" s="82" t="s">
        <v>847</v>
      </c>
      <c r="B76" s="6" t="s">
        <v>33</v>
      </c>
      <c r="C76" s="6" t="s">
        <v>865</v>
      </c>
      <c r="D76" s="24" t="s">
        <v>866</v>
      </c>
      <c r="E76" s="24" t="s">
        <v>866</v>
      </c>
      <c r="F76" s="24" t="s">
        <v>867</v>
      </c>
      <c r="G76" s="24" t="s">
        <v>868</v>
      </c>
      <c r="H76" s="24" t="s">
        <v>869</v>
      </c>
      <c r="I76" s="24" t="s">
        <v>870</v>
      </c>
      <c r="J76" s="26" t="s">
        <v>50</v>
      </c>
      <c r="K76" s="27">
        <v>25</v>
      </c>
      <c r="L76" s="9">
        <v>710000000</v>
      </c>
      <c r="M76" s="11" t="s">
        <v>46</v>
      </c>
      <c r="N76" s="11" t="s">
        <v>403</v>
      </c>
      <c r="O76" s="10" t="s">
        <v>43</v>
      </c>
      <c r="P76" s="27" t="s">
        <v>60</v>
      </c>
      <c r="Q76" s="6" t="s">
        <v>862</v>
      </c>
      <c r="R76" s="13" t="s">
        <v>863</v>
      </c>
      <c r="S76" s="82">
        <v>796</v>
      </c>
      <c r="T76" s="82" t="s">
        <v>61</v>
      </c>
      <c r="U76" s="103">
        <v>30000</v>
      </c>
      <c r="V76" s="104">
        <v>12</v>
      </c>
      <c r="W76" s="29">
        <v>0</v>
      </c>
      <c r="X76" s="29">
        <f t="shared" ref="X76:X97" si="2">W76*1.12</f>
        <v>0</v>
      </c>
      <c r="Y76" s="82" t="s">
        <v>864</v>
      </c>
      <c r="Z76" s="28">
        <v>2017</v>
      </c>
      <c r="AA76" s="32"/>
    </row>
    <row r="77" spans="1:27" s="65" customFormat="1" ht="127.5" customHeight="1" x14ac:dyDescent="0.2">
      <c r="A77" s="82" t="s">
        <v>1027</v>
      </c>
      <c r="B77" s="6" t="s">
        <v>33</v>
      </c>
      <c r="C77" s="6" t="s">
        <v>865</v>
      </c>
      <c r="D77" s="24" t="s">
        <v>866</v>
      </c>
      <c r="E77" s="24" t="s">
        <v>866</v>
      </c>
      <c r="F77" s="24" t="s">
        <v>867</v>
      </c>
      <c r="G77" s="24" t="s">
        <v>868</v>
      </c>
      <c r="H77" s="24" t="s">
        <v>869</v>
      </c>
      <c r="I77" s="24" t="s">
        <v>870</v>
      </c>
      <c r="J77" s="26" t="s">
        <v>50</v>
      </c>
      <c r="K77" s="27">
        <v>25</v>
      </c>
      <c r="L77" s="9">
        <v>710000000</v>
      </c>
      <c r="M77" s="11" t="s">
        <v>46</v>
      </c>
      <c r="N77" s="11" t="s">
        <v>131</v>
      </c>
      <c r="O77" s="11" t="s">
        <v>46</v>
      </c>
      <c r="P77" s="27" t="s">
        <v>60</v>
      </c>
      <c r="Q77" s="6" t="s">
        <v>862</v>
      </c>
      <c r="R77" s="13" t="s">
        <v>863</v>
      </c>
      <c r="S77" s="82">
        <v>796</v>
      </c>
      <c r="T77" s="82" t="s">
        <v>61</v>
      </c>
      <c r="U77" s="103">
        <v>30000</v>
      </c>
      <c r="V77" s="104">
        <v>12</v>
      </c>
      <c r="W77" s="29">
        <v>0</v>
      </c>
      <c r="X77" s="29">
        <f t="shared" si="2"/>
        <v>0</v>
      </c>
      <c r="Y77" s="82" t="s">
        <v>864</v>
      </c>
      <c r="Z77" s="28">
        <v>2017</v>
      </c>
      <c r="AA77" s="32" t="s">
        <v>1026</v>
      </c>
    </row>
    <row r="78" spans="1:27" s="65" customFormat="1" ht="127.5" customHeight="1" x14ac:dyDescent="0.2">
      <c r="A78" s="82" t="s">
        <v>1312</v>
      </c>
      <c r="B78" s="6" t="s">
        <v>33</v>
      </c>
      <c r="C78" s="6" t="s">
        <v>865</v>
      </c>
      <c r="D78" s="24" t="s">
        <v>866</v>
      </c>
      <c r="E78" s="24" t="s">
        <v>866</v>
      </c>
      <c r="F78" s="24" t="s">
        <v>867</v>
      </c>
      <c r="G78" s="24" t="s">
        <v>868</v>
      </c>
      <c r="H78" s="24" t="s">
        <v>869</v>
      </c>
      <c r="I78" s="24" t="s">
        <v>870</v>
      </c>
      <c r="J78" s="26" t="s">
        <v>50</v>
      </c>
      <c r="K78" s="27">
        <v>25</v>
      </c>
      <c r="L78" s="9">
        <v>710000000</v>
      </c>
      <c r="M78" s="11" t="s">
        <v>46</v>
      </c>
      <c r="N78" s="11" t="s">
        <v>131</v>
      </c>
      <c r="O78" s="11" t="s">
        <v>46</v>
      </c>
      <c r="P78" s="27" t="s">
        <v>60</v>
      </c>
      <c r="Q78" s="6" t="s">
        <v>862</v>
      </c>
      <c r="R78" s="13" t="s">
        <v>863</v>
      </c>
      <c r="S78" s="82">
        <v>796</v>
      </c>
      <c r="T78" s="82" t="s">
        <v>61</v>
      </c>
      <c r="U78" s="103">
        <v>60000</v>
      </c>
      <c r="V78" s="104">
        <v>12</v>
      </c>
      <c r="W78" s="29">
        <v>660000</v>
      </c>
      <c r="X78" s="29">
        <v>739200.00000000012</v>
      </c>
      <c r="Y78" s="82" t="s">
        <v>864</v>
      </c>
      <c r="Z78" s="28">
        <v>2017</v>
      </c>
      <c r="AA78" s="32" t="s">
        <v>1311</v>
      </c>
    </row>
    <row r="79" spans="1:27" s="65" customFormat="1" ht="127.5" customHeight="1" x14ac:dyDescent="0.2">
      <c r="A79" s="82" t="s">
        <v>848</v>
      </c>
      <c r="B79" s="6" t="s">
        <v>33</v>
      </c>
      <c r="C79" s="6" t="s">
        <v>871</v>
      </c>
      <c r="D79" s="24" t="s">
        <v>872</v>
      </c>
      <c r="E79" s="24" t="s">
        <v>872</v>
      </c>
      <c r="F79" s="24" t="s">
        <v>873</v>
      </c>
      <c r="G79" s="24" t="s">
        <v>874</v>
      </c>
      <c r="H79" s="24" t="s">
        <v>875</v>
      </c>
      <c r="I79" s="24" t="s">
        <v>876</v>
      </c>
      <c r="J79" s="26" t="s">
        <v>50</v>
      </c>
      <c r="K79" s="27">
        <v>65</v>
      </c>
      <c r="L79" s="9">
        <v>710000000</v>
      </c>
      <c r="M79" s="11" t="s">
        <v>46</v>
      </c>
      <c r="N79" s="11" t="s">
        <v>403</v>
      </c>
      <c r="O79" s="10" t="s">
        <v>43</v>
      </c>
      <c r="P79" s="27" t="s">
        <v>60</v>
      </c>
      <c r="Q79" s="6" t="s">
        <v>862</v>
      </c>
      <c r="R79" s="13" t="s">
        <v>863</v>
      </c>
      <c r="S79" s="82">
        <v>796</v>
      </c>
      <c r="T79" s="82" t="s">
        <v>61</v>
      </c>
      <c r="U79" s="103">
        <v>20000</v>
      </c>
      <c r="V79" s="104">
        <v>17</v>
      </c>
      <c r="W79" s="29">
        <v>0</v>
      </c>
      <c r="X79" s="29">
        <f t="shared" si="2"/>
        <v>0</v>
      </c>
      <c r="Y79" s="82" t="s">
        <v>864</v>
      </c>
      <c r="Z79" s="28">
        <v>2017</v>
      </c>
      <c r="AA79" s="32"/>
    </row>
    <row r="80" spans="1:27" s="65" customFormat="1" ht="127.5" customHeight="1" x14ac:dyDescent="0.2">
      <c r="A80" s="82" t="s">
        <v>1028</v>
      </c>
      <c r="B80" s="6" t="s">
        <v>33</v>
      </c>
      <c r="C80" s="6" t="s">
        <v>871</v>
      </c>
      <c r="D80" s="24" t="s">
        <v>872</v>
      </c>
      <c r="E80" s="24" t="s">
        <v>872</v>
      </c>
      <c r="F80" s="24" t="s">
        <v>873</v>
      </c>
      <c r="G80" s="24" t="s">
        <v>874</v>
      </c>
      <c r="H80" s="24" t="s">
        <v>875</v>
      </c>
      <c r="I80" s="24" t="s">
        <v>876</v>
      </c>
      <c r="J80" s="26" t="s">
        <v>50</v>
      </c>
      <c r="K80" s="27">
        <v>65</v>
      </c>
      <c r="L80" s="9">
        <v>710000000</v>
      </c>
      <c r="M80" s="11" t="s">
        <v>46</v>
      </c>
      <c r="N80" s="11" t="s">
        <v>131</v>
      </c>
      <c r="O80" s="11" t="s">
        <v>46</v>
      </c>
      <c r="P80" s="27" t="s">
        <v>60</v>
      </c>
      <c r="Q80" s="6" t="s">
        <v>862</v>
      </c>
      <c r="R80" s="13" t="s">
        <v>863</v>
      </c>
      <c r="S80" s="82">
        <v>796</v>
      </c>
      <c r="T80" s="82" t="s">
        <v>61</v>
      </c>
      <c r="U80" s="103">
        <v>20000</v>
      </c>
      <c r="V80" s="104">
        <v>17</v>
      </c>
      <c r="W80" s="29">
        <v>0</v>
      </c>
      <c r="X80" s="29">
        <f t="shared" si="2"/>
        <v>0</v>
      </c>
      <c r="Y80" s="82" t="s">
        <v>864</v>
      </c>
      <c r="Z80" s="28">
        <v>2017</v>
      </c>
      <c r="AA80" s="32" t="s">
        <v>1026</v>
      </c>
    </row>
    <row r="81" spans="1:27" s="65" customFormat="1" ht="127.5" customHeight="1" x14ac:dyDescent="0.2">
      <c r="A81" s="82" t="s">
        <v>1313</v>
      </c>
      <c r="B81" s="6" t="s">
        <v>33</v>
      </c>
      <c r="C81" s="6" t="s">
        <v>871</v>
      </c>
      <c r="D81" s="24" t="s">
        <v>872</v>
      </c>
      <c r="E81" s="24" t="s">
        <v>872</v>
      </c>
      <c r="F81" s="24" t="s">
        <v>873</v>
      </c>
      <c r="G81" s="24" t="s">
        <v>874</v>
      </c>
      <c r="H81" s="24" t="s">
        <v>875</v>
      </c>
      <c r="I81" s="24" t="s">
        <v>876</v>
      </c>
      <c r="J81" s="26" t="s">
        <v>50</v>
      </c>
      <c r="K81" s="27">
        <v>65</v>
      </c>
      <c r="L81" s="9">
        <v>710000000</v>
      </c>
      <c r="M81" s="11" t="s">
        <v>46</v>
      </c>
      <c r="N81" s="11" t="s">
        <v>131</v>
      </c>
      <c r="O81" s="11" t="s">
        <v>46</v>
      </c>
      <c r="P81" s="27" t="s">
        <v>60</v>
      </c>
      <c r="Q81" s="6" t="s">
        <v>862</v>
      </c>
      <c r="R81" s="13" t="s">
        <v>863</v>
      </c>
      <c r="S81" s="82">
        <v>796</v>
      </c>
      <c r="T81" s="82" t="s">
        <v>61</v>
      </c>
      <c r="U81" s="103">
        <v>35000</v>
      </c>
      <c r="V81" s="104">
        <v>17</v>
      </c>
      <c r="W81" s="29">
        <v>560000</v>
      </c>
      <c r="X81" s="29">
        <v>627200.00000000012</v>
      </c>
      <c r="Y81" s="82" t="s">
        <v>864</v>
      </c>
      <c r="Z81" s="28">
        <v>2017</v>
      </c>
      <c r="AA81" s="32" t="s">
        <v>1311</v>
      </c>
    </row>
    <row r="82" spans="1:27" s="65" customFormat="1" ht="127.5" customHeight="1" x14ac:dyDescent="0.2">
      <c r="A82" s="82" t="s">
        <v>849</v>
      </c>
      <c r="B82" s="6" t="s">
        <v>33</v>
      </c>
      <c r="C82" s="6" t="s">
        <v>877</v>
      </c>
      <c r="D82" s="24" t="s">
        <v>878</v>
      </c>
      <c r="E82" s="24" t="s">
        <v>878</v>
      </c>
      <c r="F82" s="24" t="s">
        <v>879</v>
      </c>
      <c r="G82" s="24" t="s">
        <v>880</v>
      </c>
      <c r="H82" s="24" t="s">
        <v>881</v>
      </c>
      <c r="I82" s="24" t="s">
        <v>882</v>
      </c>
      <c r="J82" s="26" t="s">
        <v>50</v>
      </c>
      <c r="K82" s="27">
        <v>58</v>
      </c>
      <c r="L82" s="9">
        <v>710000000</v>
      </c>
      <c r="M82" s="11" t="s">
        <v>46</v>
      </c>
      <c r="N82" s="11" t="s">
        <v>403</v>
      </c>
      <c r="O82" s="10" t="s">
        <v>43</v>
      </c>
      <c r="P82" s="27" t="s">
        <v>60</v>
      </c>
      <c r="Q82" s="6" t="s">
        <v>862</v>
      </c>
      <c r="R82" s="13" t="s">
        <v>863</v>
      </c>
      <c r="S82" s="82">
        <v>796</v>
      </c>
      <c r="T82" s="82" t="s">
        <v>61</v>
      </c>
      <c r="U82" s="103">
        <v>30</v>
      </c>
      <c r="V82" s="104">
        <v>1950</v>
      </c>
      <c r="W82" s="29">
        <v>0</v>
      </c>
      <c r="X82" s="29">
        <f t="shared" si="2"/>
        <v>0</v>
      </c>
      <c r="Y82" s="82" t="s">
        <v>864</v>
      </c>
      <c r="Z82" s="28">
        <v>2017</v>
      </c>
      <c r="AA82" s="32"/>
    </row>
    <row r="83" spans="1:27" s="65" customFormat="1" ht="127.5" customHeight="1" x14ac:dyDescent="0.2">
      <c r="A83" s="82" t="s">
        <v>1029</v>
      </c>
      <c r="B83" s="6" t="s">
        <v>33</v>
      </c>
      <c r="C83" s="6" t="s">
        <v>877</v>
      </c>
      <c r="D83" s="24" t="s">
        <v>878</v>
      </c>
      <c r="E83" s="24" t="s">
        <v>878</v>
      </c>
      <c r="F83" s="24" t="s">
        <v>879</v>
      </c>
      <c r="G83" s="24" t="s">
        <v>880</v>
      </c>
      <c r="H83" s="24" t="s">
        <v>881</v>
      </c>
      <c r="I83" s="24" t="s">
        <v>882</v>
      </c>
      <c r="J83" s="26" t="s">
        <v>50</v>
      </c>
      <c r="K83" s="27">
        <v>58</v>
      </c>
      <c r="L83" s="9">
        <v>710000000</v>
      </c>
      <c r="M83" s="11" t="s">
        <v>46</v>
      </c>
      <c r="N83" s="11" t="s">
        <v>131</v>
      </c>
      <c r="O83" s="11" t="s">
        <v>46</v>
      </c>
      <c r="P83" s="27" t="s">
        <v>60</v>
      </c>
      <c r="Q83" s="6" t="s">
        <v>862</v>
      </c>
      <c r="R83" s="13" t="s">
        <v>863</v>
      </c>
      <c r="S83" s="82">
        <v>796</v>
      </c>
      <c r="T83" s="82" t="s">
        <v>61</v>
      </c>
      <c r="U83" s="103">
        <v>30</v>
      </c>
      <c r="V83" s="104">
        <v>1950</v>
      </c>
      <c r="W83" s="29">
        <v>0</v>
      </c>
      <c r="X83" s="29">
        <f t="shared" si="2"/>
        <v>0</v>
      </c>
      <c r="Y83" s="82" t="s">
        <v>864</v>
      </c>
      <c r="Z83" s="28">
        <v>2017</v>
      </c>
      <c r="AA83" s="32" t="s">
        <v>1026</v>
      </c>
    </row>
    <row r="84" spans="1:27" s="65" customFormat="1" ht="127.5" customHeight="1" x14ac:dyDescent="0.2">
      <c r="A84" s="82" t="s">
        <v>1314</v>
      </c>
      <c r="B84" s="6" t="s">
        <v>33</v>
      </c>
      <c r="C84" s="6" t="s">
        <v>877</v>
      </c>
      <c r="D84" s="24" t="s">
        <v>878</v>
      </c>
      <c r="E84" s="24" t="s">
        <v>878</v>
      </c>
      <c r="F84" s="24" t="s">
        <v>879</v>
      </c>
      <c r="G84" s="24" t="s">
        <v>880</v>
      </c>
      <c r="H84" s="24" t="s">
        <v>881</v>
      </c>
      <c r="I84" s="24" t="s">
        <v>882</v>
      </c>
      <c r="J84" s="26" t="s">
        <v>50</v>
      </c>
      <c r="K84" s="27">
        <v>58</v>
      </c>
      <c r="L84" s="9">
        <v>710000000</v>
      </c>
      <c r="M84" s="11" t="s">
        <v>46</v>
      </c>
      <c r="N84" s="11" t="s">
        <v>131</v>
      </c>
      <c r="O84" s="11" t="s">
        <v>46</v>
      </c>
      <c r="P84" s="27" t="s">
        <v>60</v>
      </c>
      <c r="Q84" s="6" t="s">
        <v>862</v>
      </c>
      <c r="R84" s="13" t="s">
        <v>863</v>
      </c>
      <c r="S84" s="82">
        <v>796</v>
      </c>
      <c r="T84" s="82" t="s">
        <v>61</v>
      </c>
      <c r="U84" s="103">
        <v>60</v>
      </c>
      <c r="V84" s="104">
        <v>1950</v>
      </c>
      <c r="W84" s="29">
        <v>114000</v>
      </c>
      <c r="X84" s="29">
        <v>127680.00000000001</v>
      </c>
      <c r="Y84" s="82" t="s">
        <v>864</v>
      </c>
      <c r="Z84" s="28">
        <v>2017</v>
      </c>
      <c r="AA84" s="32" t="s">
        <v>1311</v>
      </c>
    </row>
    <row r="85" spans="1:27" s="65" customFormat="1" ht="127.5" customHeight="1" x14ac:dyDescent="0.2">
      <c r="A85" s="82" t="s">
        <v>850</v>
      </c>
      <c r="B85" s="6" t="s">
        <v>33</v>
      </c>
      <c r="C85" s="6" t="s">
        <v>883</v>
      </c>
      <c r="D85" s="24" t="s">
        <v>884</v>
      </c>
      <c r="E85" s="24" t="s">
        <v>884</v>
      </c>
      <c r="F85" s="24" t="s">
        <v>885</v>
      </c>
      <c r="G85" s="24" t="s">
        <v>886</v>
      </c>
      <c r="H85" s="24" t="s">
        <v>887</v>
      </c>
      <c r="I85" s="24" t="s">
        <v>888</v>
      </c>
      <c r="J85" s="26" t="s">
        <v>50</v>
      </c>
      <c r="K85" s="27">
        <v>46</v>
      </c>
      <c r="L85" s="9">
        <v>710000000</v>
      </c>
      <c r="M85" s="11" t="s">
        <v>46</v>
      </c>
      <c r="N85" s="11" t="s">
        <v>403</v>
      </c>
      <c r="O85" s="10" t="s">
        <v>43</v>
      </c>
      <c r="P85" s="27" t="s">
        <v>60</v>
      </c>
      <c r="Q85" s="6" t="s">
        <v>862</v>
      </c>
      <c r="R85" s="13" t="s">
        <v>863</v>
      </c>
      <c r="S85" s="82">
        <v>796</v>
      </c>
      <c r="T85" s="82" t="s">
        <v>61</v>
      </c>
      <c r="U85" s="103">
        <v>170</v>
      </c>
      <c r="V85" s="104">
        <v>11450</v>
      </c>
      <c r="W85" s="29">
        <v>0</v>
      </c>
      <c r="X85" s="29">
        <f t="shared" si="2"/>
        <v>0</v>
      </c>
      <c r="Y85" s="82" t="s">
        <v>864</v>
      </c>
      <c r="Z85" s="28">
        <v>2017</v>
      </c>
      <c r="AA85" s="32"/>
    </row>
    <row r="86" spans="1:27" s="65" customFormat="1" ht="127.5" customHeight="1" x14ac:dyDescent="0.2">
      <c r="A86" s="82" t="s">
        <v>1030</v>
      </c>
      <c r="B86" s="6" t="s">
        <v>33</v>
      </c>
      <c r="C86" s="6" t="s">
        <v>883</v>
      </c>
      <c r="D86" s="24" t="s">
        <v>884</v>
      </c>
      <c r="E86" s="24" t="s">
        <v>884</v>
      </c>
      <c r="F86" s="24" t="s">
        <v>885</v>
      </c>
      <c r="G86" s="24" t="s">
        <v>886</v>
      </c>
      <c r="H86" s="24" t="s">
        <v>887</v>
      </c>
      <c r="I86" s="24" t="s">
        <v>888</v>
      </c>
      <c r="J86" s="26" t="s">
        <v>50</v>
      </c>
      <c r="K86" s="27">
        <v>46</v>
      </c>
      <c r="L86" s="9">
        <v>710000000</v>
      </c>
      <c r="M86" s="11" t="s">
        <v>46</v>
      </c>
      <c r="N86" s="11" t="s">
        <v>131</v>
      </c>
      <c r="O86" s="11" t="s">
        <v>46</v>
      </c>
      <c r="P86" s="27" t="s">
        <v>60</v>
      </c>
      <c r="Q86" s="6" t="s">
        <v>862</v>
      </c>
      <c r="R86" s="13" t="s">
        <v>863</v>
      </c>
      <c r="S86" s="82">
        <v>796</v>
      </c>
      <c r="T86" s="82" t="s">
        <v>61</v>
      </c>
      <c r="U86" s="103">
        <v>170</v>
      </c>
      <c r="V86" s="104">
        <v>11450</v>
      </c>
      <c r="W86" s="29">
        <v>0</v>
      </c>
      <c r="X86" s="29">
        <f t="shared" si="2"/>
        <v>0</v>
      </c>
      <c r="Y86" s="82" t="s">
        <v>864</v>
      </c>
      <c r="Z86" s="28">
        <v>2017</v>
      </c>
      <c r="AA86" s="32" t="s">
        <v>1026</v>
      </c>
    </row>
    <row r="87" spans="1:27" s="65" customFormat="1" ht="127.5" customHeight="1" x14ac:dyDescent="0.2">
      <c r="A87" s="82" t="s">
        <v>1315</v>
      </c>
      <c r="B87" s="6" t="s">
        <v>33</v>
      </c>
      <c r="C87" s="6" t="s">
        <v>883</v>
      </c>
      <c r="D87" s="24" t="s">
        <v>884</v>
      </c>
      <c r="E87" s="24" t="s">
        <v>884</v>
      </c>
      <c r="F87" s="24" t="s">
        <v>885</v>
      </c>
      <c r="G87" s="24" t="s">
        <v>886</v>
      </c>
      <c r="H87" s="24" t="s">
        <v>887</v>
      </c>
      <c r="I87" s="24" t="s">
        <v>888</v>
      </c>
      <c r="J87" s="26" t="s">
        <v>50</v>
      </c>
      <c r="K87" s="27">
        <v>46</v>
      </c>
      <c r="L87" s="9">
        <v>710000000</v>
      </c>
      <c r="M87" s="11" t="s">
        <v>46</v>
      </c>
      <c r="N87" s="11" t="s">
        <v>131</v>
      </c>
      <c r="O87" s="11" t="s">
        <v>46</v>
      </c>
      <c r="P87" s="27" t="s">
        <v>60</v>
      </c>
      <c r="Q87" s="6" t="s">
        <v>862</v>
      </c>
      <c r="R87" s="13" t="s">
        <v>863</v>
      </c>
      <c r="S87" s="82">
        <v>796</v>
      </c>
      <c r="T87" s="82" t="s">
        <v>61</v>
      </c>
      <c r="U87" s="103">
        <v>190</v>
      </c>
      <c r="V87" s="104">
        <v>11450</v>
      </c>
      <c r="W87" s="29">
        <v>2166000</v>
      </c>
      <c r="X87" s="29">
        <v>2425920</v>
      </c>
      <c r="Y87" s="82" t="s">
        <v>864</v>
      </c>
      <c r="Z87" s="28">
        <v>2017</v>
      </c>
      <c r="AA87" s="32" t="s">
        <v>1311</v>
      </c>
    </row>
    <row r="88" spans="1:27" s="65" customFormat="1" ht="127.5" customHeight="1" x14ac:dyDescent="0.2">
      <c r="A88" s="82" t="s">
        <v>851</v>
      </c>
      <c r="B88" s="6" t="s">
        <v>33</v>
      </c>
      <c r="C88" s="6" t="s">
        <v>889</v>
      </c>
      <c r="D88" s="24" t="s">
        <v>890</v>
      </c>
      <c r="E88" s="24" t="s">
        <v>890</v>
      </c>
      <c r="F88" s="24" t="s">
        <v>891</v>
      </c>
      <c r="G88" s="24" t="s">
        <v>892</v>
      </c>
      <c r="H88" s="24" t="s">
        <v>893</v>
      </c>
      <c r="I88" s="24" t="s">
        <v>894</v>
      </c>
      <c r="J88" s="26" t="s">
        <v>50</v>
      </c>
      <c r="K88" s="27">
        <v>91</v>
      </c>
      <c r="L88" s="9">
        <v>710000000</v>
      </c>
      <c r="M88" s="11" t="s">
        <v>46</v>
      </c>
      <c r="N88" s="11" t="s">
        <v>403</v>
      </c>
      <c r="O88" s="10" t="s">
        <v>43</v>
      </c>
      <c r="P88" s="27" t="s">
        <v>60</v>
      </c>
      <c r="Q88" s="6" t="s">
        <v>862</v>
      </c>
      <c r="R88" s="13" t="s">
        <v>863</v>
      </c>
      <c r="S88" s="82">
        <v>796</v>
      </c>
      <c r="T88" s="82" t="s">
        <v>61</v>
      </c>
      <c r="U88" s="103">
        <v>500</v>
      </c>
      <c r="V88" s="104">
        <v>1350</v>
      </c>
      <c r="W88" s="29">
        <v>0</v>
      </c>
      <c r="X88" s="29">
        <f t="shared" si="2"/>
        <v>0</v>
      </c>
      <c r="Y88" s="82" t="s">
        <v>864</v>
      </c>
      <c r="Z88" s="28">
        <v>2017</v>
      </c>
      <c r="AA88" s="32"/>
    </row>
    <row r="89" spans="1:27" s="65" customFormat="1" ht="127.5" customHeight="1" x14ac:dyDescent="0.2">
      <c r="A89" s="82" t="s">
        <v>1031</v>
      </c>
      <c r="B89" s="6" t="s">
        <v>33</v>
      </c>
      <c r="C89" s="6" t="s">
        <v>889</v>
      </c>
      <c r="D89" s="24" t="s">
        <v>890</v>
      </c>
      <c r="E89" s="24" t="s">
        <v>890</v>
      </c>
      <c r="F89" s="24" t="s">
        <v>891</v>
      </c>
      <c r="G89" s="24" t="s">
        <v>892</v>
      </c>
      <c r="H89" s="24" t="s">
        <v>893</v>
      </c>
      <c r="I89" s="24" t="s">
        <v>894</v>
      </c>
      <c r="J89" s="26" t="s">
        <v>50</v>
      </c>
      <c r="K89" s="27">
        <v>91</v>
      </c>
      <c r="L89" s="9">
        <v>710000000</v>
      </c>
      <c r="M89" s="11" t="s">
        <v>46</v>
      </c>
      <c r="N89" s="11" t="s">
        <v>131</v>
      </c>
      <c r="O89" s="11" t="s">
        <v>46</v>
      </c>
      <c r="P89" s="27" t="s">
        <v>60</v>
      </c>
      <c r="Q89" s="6" t="s">
        <v>862</v>
      </c>
      <c r="R89" s="13" t="s">
        <v>863</v>
      </c>
      <c r="S89" s="82">
        <v>796</v>
      </c>
      <c r="T89" s="82" t="s">
        <v>61</v>
      </c>
      <c r="U89" s="103">
        <v>500</v>
      </c>
      <c r="V89" s="104">
        <v>1350</v>
      </c>
      <c r="W89" s="29">
        <v>0</v>
      </c>
      <c r="X89" s="29">
        <f t="shared" si="2"/>
        <v>0</v>
      </c>
      <c r="Y89" s="82" t="s">
        <v>864</v>
      </c>
      <c r="Z89" s="28">
        <v>2017</v>
      </c>
      <c r="AA89" s="32" t="s">
        <v>1026</v>
      </c>
    </row>
    <row r="90" spans="1:27" s="65" customFormat="1" ht="127.5" customHeight="1" x14ac:dyDescent="0.2">
      <c r="A90" s="82" t="s">
        <v>1316</v>
      </c>
      <c r="B90" s="6" t="s">
        <v>33</v>
      </c>
      <c r="C90" s="6" t="s">
        <v>889</v>
      </c>
      <c r="D90" s="24" t="s">
        <v>890</v>
      </c>
      <c r="E90" s="24" t="s">
        <v>890</v>
      </c>
      <c r="F90" s="24" t="s">
        <v>891</v>
      </c>
      <c r="G90" s="24" t="s">
        <v>892</v>
      </c>
      <c r="H90" s="24" t="s">
        <v>893</v>
      </c>
      <c r="I90" s="24" t="s">
        <v>894</v>
      </c>
      <c r="J90" s="26" t="s">
        <v>50</v>
      </c>
      <c r="K90" s="27">
        <v>91</v>
      </c>
      <c r="L90" s="9">
        <v>710000000</v>
      </c>
      <c r="M90" s="11" t="s">
        <v>46</v>
      </c>
      <c r="N90" s="11" t="s">
        <v>131</v>
      </c>
      <c r="O90" s="11" t="s">
        <v>46</v>
      </c>
      <c r="P90" s="27" t="s">
        <v>60</v>
      </c>
      <c r="Q90" s="6" t="s">
        <v>862</v>
      </c>
      <c r="R90" s="13" t="s">
        <v>863</v>
      </c>
      <c r="S90" s="82">
        <v>796</v>
      </c>
      <c r="T90" s="82" t="s">
        <v>61</v>
      </c>
      <c r="U90" s="103">
        <v>950</v>
      </c>
      <c r="V90" s="104">
        <v>1350</v>
      </c>
      <c r="W90" s="29">
        <v>1263500</v>
      </c>
      <c r="X90" s="29">
        <v>1415120.0000000002</v>
      </c>
      <c r="Y90" s="82" t="s">
        <v>864</v>
      </c>
      <c r="Z90" s="28">
        <v>2017</v>
      </c>
      <c r="AA90" s="32" t="s">
        <v>1311</v>
      </c>
    </row>
    <row r="91" spans="1:27" s="65" customFormat="1" ht="127.5" customHeight="1" x14ac:dyDescent="0.2">
      <c r="A91" s="82" t="s">
        <v>852</v>
      </c>
      <c r="B91" s="6" t="s">
        <v>33</v>
      </c>
      <c r="C91" s="6" t="s">
        <v>895</v>
      </c>
      <c r="D91" s="24" t="s">
        <v>896</v>
      </c>
      <c r="E91" s="24" t="s">
        <v>897</v>
      </c>
      <c r="F91" s="24" t="s">
        <v>898</v>
      </c>
      <c r="G91" s="24" t="s">
        <v>899</v>
      </c>
      <c r="H91" s="24" t="s">
        <v>900</v>
      </c>
      <c r="I91" s="24" t="s">
        <v>901</v>
      </c>
      <c r="J91" s="26" t="s">
        <v>50</v>
      </c>
      <c r="K91" s="27">
        <v>84</v>
      </c>
      <c r="L91" s="9">
        <v>710000000</v>
      </c>
      <c r="M91" s="11" t="s">
        <v>46</v>
      </c>
      <c r="N91" s="11" t="s">
        <v>403</v>
      </c>
      <c r="O91" s="10" t="s">
        <v>43</v>
      </c>
      <c r="P91" s="27" t="s">
        <v>60</v>
      </c>
      <c r="Q91" s="6" t="s">
        <v>862</v>
      </c>
      <c r="R91" s="13" t="s">
        <v>863</v>
      </c>
      <c r="S91" s="82">
        <v>796</v>
      </c>
      <c r="T91" s="82" t="s">
        <v>61</v>
      </c>
      <c r="U91" s="103">
        <v>200</v>
      </c>
      <c r="V91" s="104">
        <v>6536.82</v>
      </c>
      <c r="W91" s="29">
        <v>0</v>
      </c>
      <c r="X91" s="29">
        <f t="shared" si="2"/>
        <v>0</v>
      </c>
      <c r="Y91" s="82" t="s">
        <v>864</v>
      </c>
      <c r="Z91" s="28">
        <v>2017</v>
      </c>
      <c r="AA91" s="32"/>
    </row>
    <row r="92" spans="1:27" s="65" customFormat="1" ht="127.5" customHeight="1" x14ac:dyDescent="0.2">
      <c r="A92" s="82" t="s">
        <v>1032</v>
      </c>
      <c r="B92" s="6" t="s">
        <v>33</v>
      </c>
      <c r="C92" s="6" t="s">
        <v>895</v>
      </c>
      <c r="D92" s="24" t="s">
        <v>896</v>
      </c>
      <c r="E92" s="24" t="s">
        <v>897</v>
      </c>
      <c r="F92" s="24" t="s">
        <v>898</v>
      </c>
      <c r="G92" s="24" t="s">
        <v>899</v>
      </c>
      <c r="H92" s="24" t="s">
        <v>900</v>
      </c>
      <c r="I92" s="24" t="s">
        <v>901</v>
      </c>
      <c r="J92" s="26" t="s">
        <v>50</v>
      </c>
      <c r="K92" s="27">
        <v>84</v>
      </c>
      <c r="L92" s="9">
        <v>710000000</v>
      </c>
      <c r="M92" s="11" t="s">
        <v>46</v>
      </c>
      <c r="N92" s="11" t="s">
        <v>131</v>
      </c>
      <c r="O92" s="11" t="s">
        <v>46</v>
      </c>
      <c r="P92" s="27" t="s">
        <v>60</v>
      </c>
      <c r="Q92" s="6" t="s">
        <v>862</v>
      </c>
      <c r="R92" s="13" t="s">
        <v>863</v>
      </c>
      <c r="S92" s="82">
        <v>796</v>
      </c>
      <c r="T92" s="82" t="s">
        <v>61</v>
      </c>
      <c r="U92" s="103">
        <v>200</v>
      </c>
      <c r="V92" s="104">
        <v>6536.82</v>
      </c>
      <c r="W92" s="29">
        <v>0</v>
      </c>
      <c r="X92" s="29">
        <f t="shared" si="2"/>
        <v>0</v>
      </c>
      <c r="Y92" s="82" t="s">
        <v>864</v>
      </c>
      <c r="Z92" s="28">
        <v>2017</v>
      </c>
      <c r="AA92" s="32" t="s">
        <v>1026</v>
      </c>
    </row>
    <row r="93" spans="1:27" s="65" customFormat="1" ht="127.5" customHeight="1" x14ac:dyDescent="0.2">
      <c r="A93" s="82" t="s">
        <v>1317</v>
      </c>
      <c r="B93" s="6" t="s">
        <v>33</v>
      </c>
      <c r="C93" s="6" t="s">
        <v>895</v>
      </c>
      <c r="D93" s="24" t="s">
        <v>896</v>
      </c>
      <c r="E93" s="24" t="s">
        <v>897</v>
      </c>
      <c r="F93" s="24" t="s">
        <v>898</v>
      </c>
      <c r="G93" s="24" t="s">
        <v>899</v>
      </c>
      <c r="H93" s="24" t="s">
        <v>900</v>
      </c>
      <c r="I93" s="24" t="s">
        <v>901</v>
      </c>
      <c r="J93" s="26" t="s">
        <v>50</v>
      </c>
      <c r="K93" s="27">
        <v>84</v>
      </c>
      <c r="L93" s="9">
        <v>710000000</v>
      </c>
      <c r="M93" s="11" t="s">
        <v>46</v>
      </c>
      <c r="N93" s="11" t="s">
        <v>131</v>
      </c>
      <c r="O93" s="11" t="s">
        <v>46</v>
      </c>
      <c r="P93" s="27" t="s">
        <v>60</v>
      </c>
      <c r="Q93" s="6" t="s">
        <v>862</v>
      </c>
      <c r="R93" s="13" t="s">
        <v>863</v>
      </c>
      <c r="S93" s="82">
        <v>796</v>
      </c>
      <c r="T93" s="82" t="s">
        <v>61</v>
      </c>
      <c r="U93" s="103">
        <v>255</v>
      </c>
      <c r="V93" s="104">
        <v>6536.82</v>
      </c>
      <c r="W93" s="29">
        <v>1662600</v>
      </c>
      <c r="X93" s="29">
        <v>1862112.0000000002</v>
      </c>
      <c r="Y93" s="82" t="s">
        <v>864</v>
      </c>
      <c r="Z93" s="28">
        <v>2017</v>
      </c>
      <c r="AA93" s="32" t="s">
        <v>1311</v>
      </c>
    </row>
    <row r="94" spans="1:27" s="65" customFormat="1" ht="127.5" customHeight="1" x14ac:dyDescent="0.2">
      <c r="A94" s="82" t="s">
        <v>853</v>
      </c>
      <c r="B94" s="6" t="s">
        <v>33</v>
      </c>
      <c r="C94" s="6" t="s">
        <v>902</v>
      </c>
      <c r="D94" s="24" t="s">
        <v>903</v>
      </c>
      <c r="E94" s="24" t="s">
        <v>904</v>
      </c>
      <c r="F94" s="24" t="s">
        <v>905</v>
      </c>
      <c r="G94" s="24" t="s">
        <v>906</v>
      </c>
      <c r="H94" s="24" t="s">
        <v>907</v>
      </c>
      <c r="I94" s="24" t="s">
        <v>908</v>
      </c>
      <c r="J94" s="26" t="s">
        <v>50</v>
      </c>
      <c r="K94" s="27">
        <v>62</v>
      </c>
      <c r="L94" s="9">
        <v>710000000</v>
      </c>
      <c r="M94" s="11" t="s">
        <v>46</v>
      </c>
      <c r="N94" s="11" t="s">
        <v>403</v>
      </c>
      <c r="O94" s="10" t="s">
        <v>43</v>
      </c>
      <c r="P94" s="27" t="s">
        <v>60</v>
      </c>
      <c r="Q94" s="6" t="s">
        <v>862</v>
      </c>
      <c r="R94" s="13" t="s">
        <v>863</v>
      </c>
      <c r="S94" s="82">
        <v>796</v>
      </c>
      <c r="T94" s="82" t="s">
        <v>61</v>
      </c>
      <c r="U94" s="103">
        <v>350</v>
      </c>
      <c r="V94" s="104">
        <v>1986</v>
      </c>
      <c r="W94" s="29">
        <v>0</v>
      </c>
      <c r="X94" s="29">
        <f t="shared" si="2"/>
        <v>0</v>
      </c>
      <c r="Y94" s="82" t="s">
        <v>864</v>
      </c>
      <c r="Z94" s="28">
        <v>2017</v>
      </c>
      <c r="AA94" s="32"/>
    </row>
    <row r="95" spans="1:27" s="65" customFormat="1" ht="127.5" customHeight="1" x14ac:dyDescent="0.2">
      <c r="A95" s="82" t="s">
        <v>1033</v>
      </c>
      <c r="B95" s="6" t="s">
        <v>33</v>
      </c>
      <c r="C95" s="6" t="s">
        <v>902</v>
      </c>
      <c r="D95" s="24" t="s">
        <v>903</v>
      </c>
      <c r="E95" s="24" t="s">
        <v>904</v>
      </c>
      <c r="F95" s="24" t="s">
        <v>905</v>
      </c>
      <c r="G95" s="24" t="s">
        <v>906</v>
      </c>
      <c r="H95" s="24" t="s">
        <v>907</v>
      </c>
      <c r="I95" s="24" t="s">
        <v>908</v>
      </c>
      <c r="J95" s="26" t="s">
        <v>50</v>
      </c>
      <c r="K95" s="27">
        <v>62</v>
      </c>
      <c r="L95" s="9">
        <v>710000000</v>
      </c>
      <c r="M95" s="11" t="s">
        <v>46</v>
      </c>
      <c r="N95" s="11" t="s">
        <v>131</v>
      </c>
      <c r="O95" s="11" t="s">
        <v>46</v>
      </c>
      <c r="P95" s="27" t="s">
        <v>60</v>
      </c>
      <c r="Q95" s="6" t="s">
        <v>862</v>
      </c>
      <c r="R95" s="13" t="s">
        <v>863</v>
      </c>
      <c r="S95" s="82">
        <v>796</v>
      </c>
      <c r="T95" s="82" t="s">
        <v>61</v>
      </c>
      <c r="U95" s="103">
        <v>350</v>
      </c>
      <c r="V95" s="104">
        <v>1986</v>
      </c>
      <c r="W95" s="29">
        <f t="shared" ref="W95:W97" si="3">V95*U95</f>
        <v>695100</v>
      </c>
      <c r="X95" s="29">
        <f t="shared" si="2"/>
        <v>778512.00000000012</v>
      </c>
      <c r="Y95" s="82" t="s">
        <v>864</v>
      </c>
      <c r="Z95" s="28">
        <v>2017</v>
      </c>
      <c r="AA95" s="32" t="s">
        <v>1026</v>
      </c>
    </row>
    <row r="96" spans="1:27" s="65" customFormat="1" ht="127.5" customHeight="1" x14ac:dyDescent="0.2">
      <c r="A96" s="82" t="s">
        <v>854</v>
      </c>
      <c r="B96" s="6" t="s">
        <v>33</v>
      </c>
      <c r="C96" s="6" t="s">
        <v>909</v>
      </c>
      <c r="D96" s="24" t="s">
        <v>903</v>
      </c>
      <c r="E96" s="24" t="s">
        <v>904</v>
      </c>
      <c r="F96" s="24" t="s">
        <v>910</v>
      </c>
      <c r="G96" s="24" t="s">
        <v>911</v>
      </c>
      <c r="H96" s="24" t="s">
        <v>912</v>
      </c>
      <c r="I96" s="24" t="s">
        <v>913</v>
      </c>
      <c r="J96" s="26" t="s">
        <v>50</v>
      </c>
      <c r="K96" s="27">
        <v>62</v>
      </c>
      <c r="L96" s="9">
        <v>710000000</v>
      </c>
      <c r="M96" s="11" t="s">
        <v>46</v>
      </c>
      <c r="N96" s="11" t="s">
        <v>403</v>
      </c>
      <c r="O96" s="10" t="s">
        <v>43</v>
      </c>
      <c r="P96" s="27" t="s">
        <v>60</v>
      </c>
      <c r="Q96" s="6" t="s">
        <v>862</v>
      </c>
      <c r="R96" s="13" t="s">
        <v>863</v>
      </c>
      <c r="S96" s="82">
        <v>796</v>
      </c>
      <c r="T96" s="82" t="s">
        <v>61</v>
      </c>
      <c r="U96" s="103">
        <v>350</v>
      </c>
      <c r="V96" s="104">
        <v>2225</v>
      </c>
      <c r="W96" s="29">
        <v>0</v>
      </c>
      <c r="X96" s="29">
        <f t="shared" si="2"/>
        <v>0</v>
      </c>
      <c r="Y96" s="82" t="s">
        <v>864</v>
      </c>
      <c r="Z96" s="28">
        <v>2017</v>
      </c>
      <c r="AA96" s="32"/>
    </row>
    <row r="97" spans="1:27" s="65" customFormat="1" ht="127.5" customHeight="1" x14ac:dyDescent="0.2">
      <c r="A97" s="82" t="s">
        <v>1034</v>
      </c>
      <c r="B97" s="6" t="s">
        <v>33</v>
      </c>
      <c r="C97" s="6" t="s">
        <v>909</v>
      </c>
      <c r="D97" s="24" t="s">
        <v>903</v>
      </c>
      <c r="E97" s="24" t="s">
        <v>904</v>
      </c>
      <c r="F97" s="24" t="s">
        <v>910</v>
      </c>
      <c r="G97" s="24" t="s">
        <v>911</v>
      </c>
      <c r="H97" s="24" t="s">
        <v>912</v>
      </c>
      <c r="I97" s="24" t="s">
        <v>913</v>
      </c>
      <c r="J97" s="26" t="s">
        <v>50</v>
      </c>
      <c r="K97" s="27">
        <v>62</v>
      </c>
      <c r="L97" s="9">
        <v>710000000</v>
      </c>
      <c r="M97" s="11" t="s">
        <v>46</v>
      </c>
      <c r="N97" s="11" t="s">
        <v>131</v>
      </c>
      <c r="O97" s="11" t="s">
        <v>46</v>
      </c>
      <c r="P97" s="27" t="s">
        <v>60</v>
      </c>
      <c r="Q97" s="6" t="s">
        <v>862</v>
      </c>
      <c r="R97" s="13" t="s">
        <v>863</v>
      </c>
      <c r="S97" s="82">
        <v>796</v>
      </c>
      <c r="T97" s="82" t="s">
        <v>61</v>
      </c>
      <c r="U97" s="103">
        <v>350</v>
      </c>
      <c r="V97" s="104">
        <v>2225</v>
      </c>
      <c r="W97" s="29">
        <f t="shared" si="3"/>
        <v>778750</v>
      </c>
      <c r="X97" s="29">
        <f t="shared" si="2"/>
        <v>872200.00000000012</v>
      </c>
      <c r="Y97" s="82" t="s">
        <v>864</v>
      </c>
      <c r="Z97" s="28">
        <v>2017</v>
      </c>
      <c r="AA97" s="32" t="s">
        <v>1026</v>
      </c>
    </row>
    <row r="98" spans="1:27" s="65" customFormat="1" ht="127.5" customHeight="1" x14ac:dyDescent="0.2">
      <c r="A98" s="82" t="s">
        <v>951</v>
      </c>
      <c r="B98" s="22" t="s">
        <v>33</v>
      </c>
      <c r="C98" s="22" t="s">
        <v>952</v>
      </c>
      <c r="D98" s="116" t="s">
        <v>953</v>
      </c>
      <c r="E98" s="116" t="s">
        <v>953</v>
      </c>
      <c r="F98" s="116" t="s">
        <v>954</v>
      </c>
      <c r="G98" s="116" t="s">
        <v>955</v>
      </c>
      <c r="H98" s="116" t="s">
        <v>956</v>
      </c>
      <c r="I98" s="116" t="s">
        <v>956</v>
      </c>
      <c r="J98" s="22" t="s">
        <v>201</v>
      </c>
      <c r="K98" s="116">
        <v>0</v>
      </c>
      <c r="L98" s="116">
        <v>710000000</v>
      </c>
      <c r="M98" s="117" t="s">
        <v>46</v>
      </c>
      <c r="N98" s="117" t="s">
        <v>946</v>
      </c>
      <c r="O98" s="117" t="s">
        <v>46</v>
      </c>
      <c r="P98" s="22" t="s">
        <v>60</v>
      </c>
      <c r="Q98" s="22" t="s">
        <v>957</v>
      </c>
      <c r="R98" s="118" t="s">
        <v>195</v>
      </c>
      <c r="S98" s="119">
        <v>796</v>
      </c>
      <c r="T98" s="22" t="s">
        <v>61</v>
      </c>
      <c r="U98" s="22">
        <v>11</v>
      </c>
      <c r="V98" s="21">
        <f>540900</f>
        <v>540900</v>
      </c>
      <c r="W98" s="21">
        <f>U98*V98</f>
        <v>5949900</v>
      </c>
      <c r="X98" s="21">
        <f>W98*1.12</f>
        <v>6663888.0000000009</v>
      </c>
      <c r="Y98" s="22"/>
      <c r="Z98" s="22">
        <v>2017</v>
      </c>
      <c r="AA98" s="22"/>
    </row>
    <row r="99" spans="1:27" s="65" customFormat="1" ht="127.5" customHeight="1" x14ac:dyDescent="0.2">
      <c r="A99" s="82" t="s">
        <v>995</v>
      </c>
      <c r="B99" s="22" t="s">
        <v>33</v>
      </c>
      <c r="C99" s="22" t="s">
        <v>293</v>
      </c>
      <c r="D99" s="116" t="s">
        <v>294</v>
      </c>
      <c r="E99" s="116" t="s">
        <v>295</v>
      </c>
      <c r="F99" s="116" t="s">
        <v>296</v>
      </c>
      <c r="G99" s="116" t="s">
        <v>297</v>
      </c>
      <c r="H99" s="116" t="s">
        <v>1003</v>
      </c>
      <c r="I99" s="116" t="s">
        <v>1004</v>
      </c>
      <c r="J99" s="22" t="s">
        <v>41</v>
      </c>
      <c r="K99" s="116">
        <v>0</v>
      </c>
      <c r="L99" s="116">
        <v>710000000</v>
      </c>
      <c r="M99" s="117" t="s">
        <v>46</v>
      </c>
      <c r="N99" s="117" t="s">
        <v>946</v>
      </c>
      <c r="O99" s="117" t="s">
        <v>46</v>
      </c>
      <c r="P99" s="22" t="s">
        <v>60</v>
      </c>
      <c r="Q99" s="16" t="s">
        <v>1005</v>
      </c>
      <c r="R99" s="121" t="s">
        <v>195</v>
      </c>
      <c r="S99" s="119">
        <v>796</v>
      </c>
      <c r="T99" s="22" t="s">
        <v>61</v>
      </c>
      <c r="U99" s="22">
        <v>30</v>
      </c>
      <c r="V99" s="21">
        <v>25535</v>
      </c>
      <c r="W99" s="21">
        <f t="shared" ref="W99:W106" si="4">U99*V99</f>
        <v>766050</v>
      </c>
      <c r="X99" s="21">
        <f t="shared" ref="X99:X108" si="5">W99*1.12</f>
        <v>857976.00000000012</v>
      </c>
      <c r="Y99" s="123"/>
      <c r="Z99" s="16">
        <v>2017</v>
      </c>
      <c r="AA99" s="123"/>
    </row>
    <row r="100" spans="1:27" s="65" customFormat="1" ht="127.5" customHeight="1" x14ac:dyDescent="0.2">
      <c r="A100" s="82" t="s">
        <v>996</v>
      </c>
      <c r="B100" s="22" t="s">
        <v>33</v>
      </c>
      <c r="C100" s="22" t="s">
        <v>293</v>
      </c>
      <c r="D100" s="116" t="s">
        <v>294</v>
      </c>
      <c r="E100" s="116" t="s">
        <v>295</v>
      </c>
      <c r="F100" s="116" t="s">
        <v>296</v>
      </c>
      <c r="G100" s="116" t="s">
        <v>297</v>
      </c>
      <c r="H100" s="116" t="s">
        <v>304</v>
      </c>
      <c r="I100" s="116" t="s">
        <v>305</v>
      </c>
      <c r="J100" s="22" t="s">
        <v>41</v>
      </c>
      <c r="K100" s="116">
        <v>0</v>
      </c>
      <c r="L100" s="116">
        <v>710000000</v>
      </c>
      <c r="M100" s="117" t="s">
        <v>46</v>
      </c>
      <c r="N100" s="117" t="s">
        <v>946</v>
      </c>
      <c r="O100" s="117" t="s">
        <v>46</v>
      </c>
      <c r="P100" s="22" t="s">
        <v>60</v>
      </c>
      <c r="Q100" s="16" t="s">
        <v>1005</v>
      </c>
      <c r="R100" s="121" t="s">
        <v>195</v>
      </c>
      <c r="S100" s="119">
        <v>796</v>
      </c>
      <c r="T100" s="22" t="s">
        <v>61</v>
      </c>
      <c r="U100" s="22">
        <v>10</v>
      </c>
      <c r="V100" s="21">
        <v>65773</v>
      </c>
      <c r="W100" s="21">
        <f t="shared" si="4"/>
        <v>657730</v>
      </c>
      <c r="X100" s="21">
        <f t="shared" si="5"/>
        <v>736657.60000000009</v>
      </c>
      <c r="Y100" s="123"/>
      <c r="Z100" s="16">
        <v>2017</v>
      </c>
      <c r="AA100" s="123"/>
    </row>
    <row r="101" spans="1:27" s="65" customFormat="1" ht="127.5" customHeight="1" x14ac:dyDescent="0.2">
      <c r="A101" s="82" t="s">
        <v>997</v>
      </c>
      <c r="B101" s="22" t="s">
        <v>33</v>
      </c>
      <c r="C101" s="22" t="s">
        <v>293</v>
      </c>
      <c r="D101" s="116" t="s">
        <v>294</v>
      </c>
      <c r="E101" s="116" t="s">
        <v>295</v>
      </c>
      <c r="F101" s="116" t="s">
        <v>296</v>
      </c>
      <c r="G101" s="116" t="s">
        <v>297</v>
      </c>
      <c r="H101" s="116" t="s">
        <v>304</v>
      </c>
      <c r="I101" s="116" t="s">
        <v>305</v>
      </c>
      <c r="J101" s="22" t="s">
        <v>41</v>
      </c>
      <c r="K101" s="116">
        <v>0</v>
      </c>
      <c r="L101" s="116">
        <v>710000000</v>
      </c>
      <c r="M101" s="117" t="s">
        <v>46</v>
      </c>
      <c r="N101" s="117" t="s">
        <v>946</v>
      </c>
      <c r="O101" s="117" t="s">
        <v>46</v>
      </c>
      <c r="P101" s="22" t="s">
        <v>60</v>
      </c>
      <c r="Q101" s="16" t="s">
        <v>1005</v>
      </c>
      <c r="R101" s="121" t="s">
        <v>195</v>
      </c>
      <c r="S101" s="119">
        <v>796</v>
      </c>
      <c r="T101" s="22" t="s">
        <v>61</v>
      </c>
      <c r="U101" s="22">
        <v>14</v>
      </c>
      <c r="V101" s="21">
        <v>101883</v>
      </c>
      <c r="W101" s="21">
        <f t="shared" si="4"/>
        <v>1426362</v>
      </c>
      <c r="X101" s="21">
        <f t="shared" si="5"/>
        <v>1597525.4400000002</v>
      </c>
      <c r="Y101" s="123"/>
      <c r="Z101" s="16">
        <v>2017</v>
      </c>
      <c r="AA101" s="123"/>
    </row>
    <row r="102" spans="1:27" s="65" customFormat="1" ht="127.5" customHeight="1" x14ac:dyDescent="0.2">
      <c r="A102" s="82" t="s">
        <v>998</v>
      </c>
      <c r="B102" s="22" t="s">
        <v>33</v>
      </c>
      <c r="C102" s="22" t="s">
        <v>1006</v>
      </c>
      <c r="D102" s="116" t="s">
        <v>1007</v>
      </c>
      <c r="E102" s="116" t="s">
        <v>1007</v>
      </c>
      <c r="F102" s="116" t="s">
        <v>1008</v>
      </c>
      <c r="G102" s="116" t="s">
        <v>332</v>
      </c>
      <c r="H102" s="116" t="s">
        <v>1009</v>
      </c>
      <c r="I102" s="116" t="s">
        <v>1010</v>
      </c>
      <c r="J102" s="22" t="s">
        <v>201</v>
      </c>
      <c r="K102" s="116">
        <v>0</v>
      </c>
      <c r="L102" s="116">
        <v>710000000</v>
      </c>
      <c r="M102" s="117" t="s">
        <v>46</v>
      </c>
      <c r="N102" s="117" t="s">
        <v>946</v>
      </c>
      <c r="O102" s="117" t="s">
        <v>46</v>
      </c>
      <c r="P102" s="22" t="s">
        <v>60</v>
      </c>
      <c r="Q102" s="16" t="s">
        <v>992</v>
      </c>
      <c r="R102" s="121" t="s">
        <v>195</v>
      </c>
      <c r="S102" s="119">
        <v>796</v>
      </c>
      <c r="T102" s="22" t="s">
        <v>61</v>
      </c>
      <c r="U102" s="22">
        <v>29</v>
      </c>
      <c r="V102" s="21">
        <v>54166</v>
      </c>
      <c r="W102" s="21">
        <f t="shared" si="4"/>
        <v>1570814</v>
      </c>
      <c r="X102" s="21">
        <f t="shared" si="5"/>
        <v>1759311.6800000002</v>
      </c>
      <c r="Y102" s="123"/>
      <c r="Z102" s="16">
        <v>2017</v>
      </c>
      <c r="AA102" s="123"/>
    </row>
    <row r="103" spans="1:27" s="65" customFormat="1" ht="127.5" customHeight="1" x14ac:dyDescent="0.2">
      <c r="A103" s="82" t="s">
        <v>999</v>
      </c>
      <c r="B103" s="22" t="s">
        <v>33</v>
      </c>
      <c r="C103" s="22" t="s">
        <v>1006</v>
      </c>
      <c r="D103" s="116" t="s">
        <v>1007</v>
      </c>
      <c r="E103" s="116" t="s">
        <v>1007</v>
      </c>
      <c r="F103" s="116" t="s">
        <v>1008</v>
      </c>
      <c r="G103" s="116" t="s">
        <v>332</v>
      </c>
      <c r="H103" s="116" t="s">
        <v>1011</v>
      </c>
      <c r="I103" s="116" t="s">
        <v>1012</v>
      </c>
      <c r="J103" s="22" t="s">
        <v>201</v>
      </c>
      <c r="K103" s="116">
        <v>0</v>
      </c>
      <c r="L103" s="116">
        <v>710000000</v>
      </c>
      <c r="M103" s="117" t="s">
        <v>46</v>
      </c>
      <c r="N103" s="117" t="s">
        <v>946</v>
      </c>
      <c r="O103" s="117" t="s">
        <v>46</v>
      </c>
      <c r="P103" s="22" t="s">
        <v>60</v>
      </c>
      <c r="Q103" s="16" t="s">
        <v>992</v>
      </c>
      <c r="R103" s="121" t="s">
        <v>195</v>
      </c>
      <c r="S103" s="119">
        <v>796</v>
      </c>
      <c r="T103" s="22" t="s">
        <v>61</v>
      </c>
      <c r="U103" s="22">
        <v>10</v>
      </c>
      <c r="V103" s="21">
        <v>32242</v>
      </c>
      <c r="W103" s="21">
        <f t="shared" si="4"/>
        <v>322420</v>
      </c>
      <c r="X103" s="21">
        <f t="shared" si="5"/>
        <v>361110.4</v>
      </c>
      <c r="Y103" s="123"/>
      <c r="Z103" s="16">
        <v>2017</v>
      </c>
      <c r="AA103" s="123"/>
    </row>
    <row r="104" spans="1:27" s="65" customFormat="1" ht="127.5" customHeight="1" x14ac:dyDescent="0.2">
      <c r="A104" s="82" t="s">
        <v>1000</v>
      </c>
      <c r="B104" s="22" t="s">
        <v>33</v>
      </c>
      <c r="C104" s="22" t="s">
        <v>1006</v>
      </c>
      <c r="D104" s="116" t="s">
        <v>1007</v>
      </c>
      <c r="E104" s="116" t="s">
        <v>1007</v>
      </c>
      <c r="F104" s="116" t="s">
        <v>1008</v>
      </c>
      <c r="G104" s="116" t="s">
        <v>332</v>
      </c>
      <c r="H104" s="116" t="s">
        <v>1013</v>
      </c>
      <c r="I104" s="116" t="s">
        <v>1014</v>
      </c>
      <c r="J104" s="22" t="s">
        <v>201</v>
      </c>
      <c r="K104" s="116">
        <v>0</v>
      </c>
      <c r="L104" s="116">
        <v>710000000</v>
      </c>
      <c r="M104" s="117" t="s">
        <v>46</v>
      </c>
      <c r="N104" s="117" t="s">
        <v>946</v>
      </c>
      <c r="O104" s="117" t="s">
        <v>46</v>
      </c>
      <c r="P104" s="22" t="s">
        <v>60</v>
      </c>
      <c r="Q104" s="16" t="s">
        <v>992</v>
      </c>
      <c r="R104" s="121" t="s">
        <v>195</v>
      </c>
      <c r="S104" s="119">
        <v>796</v>
      </c>
      <c r="T104" s="22" t="s">
        <v>61</v>
      </c>
      <c r="U104" s="22">
        <v>30</v>
      </c>
      <c r="V104" s="21">
        <v>10317</v>
      </c>
      <c r="W104" s="21">
        <f t="shared" si="4"/>
        <v>309510</v>
      </c>
      <c r="X104" s="21">
        <f t="shared" si="5"/>
        <v>346651.2</v>
      </c>
      <c r="Y104" s="123"/>
      <c r="Z104" s="16">
        <v>2017</v>
      </c>
      <c r="AA104" s="123"/>
    </row>
    <row r="105" spans="1:27" s="65" customFormat="1" ht="127.5" customHeight="1" x14ac:dyDescent="0.2">
      <c r="A105" s="82" t="s">
        <v>1001</v>
      </c>
      <c r="B105" s="22" t="s">
        <v>33</v>
      </c>
      <c r="C105" s="22" t="s">
        <v>1006</v>
      </c>
      <c r="D105" s="116" t="s">
        <v>1007</v>
      </c>
      <c r="E105" s="116" t="s">
        <v>1007</v>
      </c>
      <c r="F105" s="116" t="s">
        <v>1008</v>
      </c>
      <c r="G105" s="116" t="s">
        <v>332</v>
      </c>
      <c r="H105" s="116" t="s">
        <v>1015</v>
      </c>
      <c r="I105" s="116" t="s">
        <v>1016</v>
      </c>
      <c r="J105" s="22" t="s">
        <v>201</v>
      </c>
      <c r="K105" s="116">
        <v>0</v>
      </c>
      <c r="L105" s="116">
        <v>710000000</v>
      </c>
      <c r="M105" s="117" t="s">
        <v>46</v>
      </c>
      <c r="N105" s="117" t="s">
        <v>946</v>
      </c>
      <c r="O105" s="117" t="s">
        <v>46</v>
      </c>
      <c r="P105" s="22" t="s">
        <v>60</v>
      </c>
      <c r="Q105" s="16" t="s">
        <v>992</v>
      </c>
      <c r="R105" s="121" t="s">
        <v>195</v>
      </c>
      <c r="S105" s="119">
        <v>796</v>
      </c>
      <c r="T105" s="22" t="s">
        <v>61</v>
      </c>
      <c r="U105" s="22">
        <v>1</v>
      </c>
      <c r="V105" s="21">
        <v>167656</v>
      </c>
      <c r="W105" s="21">
        <f t="shared" si="4"/>
        <v>167656</v>
      </c>
      <c r="X105" s="21">
        <f t="shared" si="5"/>
        <v>187774.72000000003</v>
      </c>
      <c r="Y105" s="123"/>
      <c r="Z105" s="16">
        <v>2017</v>
      </c>
      <c r="AA105" s="123"/>
    </row>
    <row r="106" spans="1:27" s="65" customFormat="1" ht="127.5" customHeight="1" x14ac:dyDescent="0.2">
      <c r="A106" s="82" t="s">
        <v>1002</v>
      </c>
      <c r="B106" s="22" t="s">
        <v>33</v>
      </c>
      <c r="C106" s="22" t="s">
        <v>1006</v>
      </c>
      <c r="D106" s="116" t="s">
        <v>1007</v>
      </c>
      <c r="E106" s="116" t="s">
        <v>1007</v>
      </c>
      <c r="F106" s="116" t="s">
        <v>1008</v>
      </c>
      <c r="G106" s="116" t="s">
        <v>332</v>
      </c>
      <c r="H106" s="116" t="s">
        <v>1017</v>
      </c>
      <c r="I106" s="116" t="s">
        <v>1018</v>
      </c>
      <c r="J106" s="22" t="s">
        <v>201</v>
      </c>
      <c r="K106" s="116">
        <v>0</v>
      </c>
      <c r="L106" s="116">
        <v>710000000</v>
      </c>
      <c r="M106" s="117" t="s">
        <v>46</v>
      </c>
      <c r="N106" s="117" t="s">
        <v>946</v>
      </c>
      <c r="O106" s="117" t="s">
        <v>46</v>
      </c>
      <c r="P106" s="22" t="s">
        <v>60</v>
      </c>
      <c r="Q106" s="16" t="s">
        <v>992</v>
      </c>
      <c r="R106" s="121" t="s">
        <v>195</v>
      </c>
      <c r="S106" s="119">
        <v>796</v>
      </c>
      <c r="T106" s="22" t="s">
        <v>61</v>
      </c>
      <c r="U106" s="22">
        <v>2</v>
      </c>
      <c r="V106" s="21">
        <v>2476152</v>
      </c>
      <c r="W106" s="21">
        <f t="shared" si="4"/>
        <v>4952304</v>
      </c>
      <c r="X106" s="21">
        <f t="shared" si="5"/>
        <v>5546580.4800000004</v>
      </c>
      <c r="Y106" s="123"/>
      <c r="Z106" s="16">
        <v>2017</v>
      </c>
      <c r="AA106" s="123"/>
    </row>
    <row r="107" spans="1:27" s="65" customFormat="1" ht="127.5" customHeight="1" x14ac:dyDescent="0.2">
      <c r="A107" s="82" t="s">
        <v>1044</v>
      </c>
      <c r="B107" s="6" t="s">
        <v>33</v>
      </c>
      <c r="C107" s="6" t="s">
        <v>441</v>
      </c>
      <c r="D107" s="33" t="s">
        <v>442</v>
      </c>
      <c r="E107" s="33" t="s">
        <v>442</v>
      </c>
      <c r="F107" s="34" t="s">
        <v>444</v>
      </c>
      <c r="G107" s="34" t="s">
        <v>445</v>
      </c>
      <c r="H107" s="34" t="s">
        <v>446</v>
      </c>
      <c r="I107" s="34" t="s">
        <v>447</v>
      </c>
      <c r="J107" s="6" t="s">
        <v>50</v>
      </c>
      <c r="K107" s="32">
        <v>0</v>
      </c>
      <c r="L107" s="9">
        <v>710000000</v>
      </c>
      <c r="M107" s="11" t="s">
        <v>46</v>
      </c>
      <c r="N107" s="11" t="s">
        <v>131</v>
      </c>
      <c r="O107" s="11" t="s">
        <v>448</v>
      </c>
      <c r="P107" s="34" t="s">
        <v>60</v>
      </c>
      <c r="Q107" s="32" t="s">
        <v>1046</v>
      </c>
      <c r="R107" s="36" t="s">
        <v>195</v>
      </c>
      <c r="S107" s="32">
        <v>168</v>
      </c>
      <c r="T107" s="37" t="s">
        <v>440</v>
      </c>
      <c r="U107" s="129">
        <v>132.69300000000001</v>
      </c>
      <c r="V107" s="21">
        <v>802000</v>
      </c>
      <c r="W107" s="38">
        <f>U107*V107</f>
        <v>106419786.00000001</v>
      </c>
      <c r="X107" s="21">
        <f t="shared" si="5"/>
        <v>119190160.32000002</v>
      </c>
      <c r="Y107" s="38"/>
      <c r="Z107" s="32">
        <v>2017</v>
      </c>
      <c r="AA107" s="32"/>
    </row>
    <row r="108" spans="1:27" s="65" customFormat="1" ht="127.5" customHeight="1" x14ac:dyDescent="0.2">
      <c r="A108" s="82" t="s">
        <v>1045</v>
      </c>
      <c r="B108" s="6" t="s">
        <v>33</v>
      </c>
      <c r="C108" s="6" t="s">
        <v>441</v>
      </c>
      <c r="D108" s="33" t="s">
        <v>442</v>
      </c>
      <c r="E108" s="33" t="s">
        <v>442</v>
      </c>
      <c r="F108" s="34" t="s">
        <v>444</v>
      </c>
      <c r="G108" s="34" t="s">
        <v>445</v>
      </c>
      <c r="H108" s="34" t="s">
        <v>446</v>
      </c>
      <c r="I108" s="34" t="s">
        <v>447</v>
      </c>
      <c r="J108" s="32" t="s">
        <v>50</v>
      </c>
      <c r="K108" s="32">
        <v>0</v>
      </c>
      <c r="L108" s="9">
        <v>710000000</v>
      </c>
      <c r="M108" s="11" t="s">
        <v>46</v>
      </c>
      <c r="N108" s="11" t="s">
        <v>131</v>
      </c>
      <c r="O108" s="35" t="s">
        <v>450</v>
      </c>
      <c r="P108" s="34" t="s">
        <v>60</v>
      </c>
      <c r="Q108" s="32" t="s">
        <v>1047</v>
      </c>
      <c r="R108" s="36" t="s">
        <v>195</v>
      </c>
      <c r="S108" s="32">
        <v>168</v>
      </c>
      <c r="T108" s="37" t="s">
        <v>440</v>
      </c>
      <c r="U108" s="126">
        <v>500</v>
      </c>
      <c r="V108" s="21">
        <v>878256.18</v>
      </c>
      <c r="W108" s="38">
        <f>U108*V108</f>
        <v>439128090</v>
      </c>
      <c r="X108" s="21">
        <f t="shared" si="5"/>
        <v>491823460.80000007</v>
      </c>
      <c r="Y108" s="38"/>
      <c r="Z108" s="32">
        <v>2017</v>
      </c>
      <c r="AA108" s="32"/>
    </row>
    <row r="109" spans="1:27" s="65" customFormat="1" ht="127.5" customHeight="1" x14ac:dyDescent="0.2">
      <c r="A109" s="82" t="s">
        <v>1089</v>
      </c>
      <c r="B109" s="6" t="s">
        <v>33</v>
      </c>
      <c r="C109" s="6" t="s">
        <v>434</v>
      </c>
      <c r="D109" s="7" t="s">
        <v>435</v>
      </c>
      <c r="E109" s="8" t="s">
        <v>436</v>
      </c>
      <c r="F109" s="143" t="s">
        <v>437</v>
      </c>
      <c r="G109" s="143" t="s">
        <v>438</v>
      </c>
      <c r="H109" s="144" t="s">
        <v>614</v>
      </c>
      <c r="I109" s="144" t="s">
        <v>615</v>
      </c>
      <c r="J109" s="10" t="s">
        <v>50</v>
      </c>
      <c r="K109" s="9">
        <v>100</v>
      </c>
      <c r="L109" s="9">
        <v>710000000</v>
      </c>
      <c r="M109" s="11" t="s">
        <v>46</v>
      </c>
      <c r="N109" s="11" t="s">
        <v>1071</v>
      </c>
      <c r="O109" s="11" t="s">
        <v>619</v>
      </c>
      <c r="P109" s="10" t="s">
        <v>439</v>
      </c>
      <c r="Q109" s="10" t="s">
        <v>1090</v>
      </c>
      <c r="R109" s="13" t="s">
        <v>195</v>
      </c>
      <c r="S109" s="14">
        <v>168</v>
      </c>
      <c r="T109" s="10" t="s">
        <v>440</v>
      </c>
      <c r="U109" s="145">
        <v>312780</v>
      </c>
      <c r="V109" s="21">
        <v>50000</v>
      </c>
      <c r="W109" s="15">
        <v>0</v>
      </c>
      <c r="X109" s="15">
        <f>W109*1.12</f>
        <v>0</v>
      </c>
      <c r="Y109" s="146" t="s">
        <v>68</v>
      </c>
      <c r="Z109" s="10">
        <v>2017</v>
      </c>
      <c r="AA109" s="16"/>
    </row>
    <row r="110" spans="1:27" s="65" customFormat="1" ht="127.5" customHeight="1" x14ac:dyDescent="0.2">
      <c r="A110" s="82" t="s">
        <v>1236</v>
      </c>
      <c r="B110" s="6" t="s">
        <v>33</v>
      </c>
      <c r="C110" s="6" t="s">
        <v>434</v>
      </c>
      <c r="D110" s="7" t="s">
        <v>435</v>
      </c>
      <c r="E110" s="8" t="s">
        <v>436</v>
      </c>
      <c r="F110" s="143" t="s">
        <v>437</v>
      </c>
      <c r="G110" s="143" t="s">
        <v>438</v>
      </c>
      <c r="H110" s="144" t="s">
        <v>614</v>
      </c>
      <c r="I110" s="144" t="s">
        <v>615</v>
      </c>
      <c r="J110" s="10" t="s">
        <v>50</v>
      </c>
      <c r="K110" s="9">
        <v>100</v>
      </c>
      <c r="L110" s="9">
        <v>710000000</v>
      </c>
      <c r="M110" s="11" t="s">
        <v>46</v>
      </c>
      <c r="N110" s="11" t="s">
        <v>1071</v>
      </c>
      <c r="O110" s="11" t="s">
        <v>619</v>
      </c>
      <c r="P110" s="10" t="s">
        <v>439</v>
      </c>
      <c r="Q110" s="10" t="s">
        <v>1090</v>
      </c>
      <c r="R110" s="13" t="s">
        <v>195</v>
      </c>
      <c r="S110" s="14">
        <v>168</v>
      </c>
      <c r="T110" s="10" t="s">
        <v>440</v>
      </c>
      <c r="U110" s="145">
        <v>301832</v>
      </c>
      <c r="V110" s="21">
        <v>50000</v>
      </c>
      <c r="W110" s="15">
        <f>U110*V110</f>
        <v>15091600000</v>
      </c>
      <c r="X110" s="15">
        <f>W110*1.12</f>
        <v>16902592000.000002</v>
      </c>
      <c r="Y110" s="146" t="s">
        <v>68</v>
      </c>
      <c r="Z110" s="10">
        <v>2017</v>
      </c>
      <c r="AA110" s="16" t="s">
        <v>1235</v>
      </c>
    </row>
    <row r="111" spans="1:27" s="65" customFormat="1" ht="127.5" customHeight="1" x14ac:dyDescent="0.2">
      <c r="A111" s="82" t="s">
        <v>1092</v>
      </c>
      <c r="B111" s="6" t="s">
        <v>33</v>
      </c>
      <c r="C111" s="6" t="s">
        <v>434</v>
      </c>
      <c r="D111" s="7" t="s">
        <v>435</v>
      </c>
      <c r="E111" s="8" t="s">
        <v>436</v>
      </c>
      <c r="F111" s="143" t="s">
        <v>437</v>
      </c>
      <c r="G111" s="143" t="s">
        <v>438</v>
      </c>
      <c r="H111" s="144" t="s">
        <v>616</v>
      </c>
      <c r="I111" s="144" t="s">
        <v>615</v>
      </c>
      <c r="J111" s="10" t="s">
        <v>50</v>
      </c>
      <c r="K111" s="9">
        <v>100</v>
      </c>
      <c r="L111" s="9">
        <v>710000000</v>
      </c>
      <c r="M111" s="11" t="s">
        <v>46</v>
      </c>
      <c r="N111" s="11" t="s">
        <v>1071</v>
      </c>
      <c r="O111" s="11" t="s">
        <v>619</v>
      </c>
      <c r="P111" s="10" t="s">
        <v>439</v>
      </c>
      <c r="Q111" s="10" t="s">
        <v>1090</v>
      </c>
      <c r="R111" s="13" t="s">
        <v>195</v>
      </c>
      <c r="S111" s="14">
        <v>168</v>
      </c>
      <c r="T111" s="10" t="s">
        <v>440</v>
      </c>
      <c r="U111" s="145">
        <v>1485787</v>
      </c>
      <c r="V111" s="21">
        <v>50000</v>
      </c>
      <c r="W111" s="15">
        <f>U111*V111</f>
        <v>74289350000</v>
      </c>
      <c r="X111" s="15">
        <f>W111*1.12</f>
        <v>83204072000.000015</v>
      </c>
      <c r="Y111" s="146" t="s">
        <v>68</v>
      </c>
      <c r="Z111" s="10">
        <v>2017</v>
      </c>
      <c r="AA111" s="16"/>
    </row>
    <row r="112" spans="1:27" s="65" customFormat="1" ht="127.5" customHeight="1" x14ac:dyDescent="0.2">
      <c r="A112" s="82" t="s">
        <v>1101</v>
      </c>
      <c r="B112" s="6" t="s">
        <v>33</v>
      </c>
      <c r="C112" s="6" t="s">
        <v>1112</v>
      </c>
      <c r="D112" s="7" t="s">
        <v>1113</v>
      </c>
      <c r="E112" s="12" t="s">
        <v>1114</v>
      </c>
      <c r="F112" s="8" t="s">
        <v>1115</v>
      </c>
      <c r="G112" s="12" t="s">
        <v>1116</v>
      </c>
      <c r="H112" s="9" t="s">
        <v>1115</v>
      </c>
      <c r="I112" s="12" t="s">
        <v>1116</v>
      </c>
      <c r="J112" s="10" t="s">
        <v>201</v>
      </c>
      <c r="K112" s="9">
        <v>0</v>
      </c>
      <c r="L112" s="9">
        <v>710000000</v>
      </c>
      <c r="M112" s="11" t="s">
        <v>46</v>
      </c>
      <c r="N112" s="11" t="s">
        <v>354</v>
      </c>
      <c r="O112" s="11" t="s">
        <v>46</v>
      </c>
      <c r="P112" s="10" t="s">
        <v>60</v>
      </c>
      <c r="Q112" s="10" t="s">
        <v>1073</v>
      </c>
      <c r="R112" s="76" t="s">
        <v>195</v>
      </c>
      <c r="S112" s="14">
        <v>5111</v>
      </c>
      <c r="T112" s="10" t="s">
        <v>1117</v>
      </c>
      <c r="U112" s="10">
        <v>4000</v>
      </c>
      <c r="V112" s="15">
        <v>892.86</v>
      </c>
      <c r="W112" s="15">
        <f>V112*U112</f>
        <v>3571440</v>
      </c>
      <c r="X112" s="15">
        <f>W112*1.12</f>
        <v>4000012.8000000003</v>
      </c>
      <c r="Y112" s="10"/>
      <c r="Z112" s="10">
        <v>2017</v>
      </c>
      <c r="AA112" s="16"/>
    </row>
    <row r="113" spans="1:27" s="65" customFormat="1" ht="127.5" customHeight="1" x14ac:dyDescent="0.2">
      <c r="A113" s="82" t="s">
        <v>1102</v>
      </c>
      <c r="B113" s="6" t="s">
        <v>33</v>
      </c>
      <c r="C113" s="6" t="s">
        <v>1118</v>
      </c>
      <c r="D113" s="7" t="s">
        <v>1119</v>
      </c>
      <c r="E113" s="12" t="s">
        <v>1119</v>
      </c>
      <c r="F113" s="8" t="s">
        <v>1120</v>
      </c>
      <c r="G113" s="12" t="s">
        <v>1121</v>
      </c>
      <c r="H113" s="9" t="s">
        <v>1122</v>
      </c>
      <c r="I113" s="12" t="s">
        <v>1123</v>
      </c>
      <c r="J113" s="10" t="s">
        <v>50</v>
      </c>
      <c r="K113" s="9">
        <v>0</v>
      </c>
      <c r="L113" s="9">
        <v>710000000</v>
      </c>
      <c r="M113" s="11" t="s">
        <v>46</v>
      </c>
      <c r="N113" s="11" t="s">
        <v>1124</v>
      </c>
      <c r="O113" s="11" t="s">
        <v>46</v>
      </c>
      <c r="P113" s="10" t="s">
        <v>60</v>
      </c>
      <c r="Q113" s="10" t="s">
        <v>1073</v>
      </c>
      <c r="R113" s="76" t="s">
        <v>195</v>
      </c>
      <c r="S113" s="14">
        <v>796</v>
      </c>
      <c r="T113" s="10" t="s">
        <v>61</v>
      </c>
      <c r="U113" s="10">
        <v>200</v>
      </c>
      <c r="V113" s="15">
        <v>235</v>
      </c>
      <c r="W113" s="15">
        <f>V113*U113</f>
        <v>47000</v>
      </c>
      <c r="X113" s="15">
        <f>W113*1.12</f>
        <v>52640.000000000007</v>
      </c>
      <c r="Y113" s="10"/>
      <c r="Z113" s="10">
        <v>2017</v>
      </c>
      <c r="AA113" s="16"/>
    </row>
    <row r="114" spans="1:27" s="65" customFormat="1" ht="127.5" customHeight="1" x14ac:dyDescent="0.2">
      <c r="A114" s="82" t="s">
        <v>1103</v>
      </c>
      <c r="B114" s="6" t="s">
        <v>33</v>
      </c>
      <c r="C114" s="6" t="s">
        <v>1125</v>
      </c>
      <c r="D114" s="7" t="s">
        <v>1119</v>
      </c>
      <c r="E114" s="12" t="s">
        <v>1119</v>
      </c>
      <c r="F114" s="8" t="s">
        <v>1126</v>
      </c>
      <c r="G114" s="12" t="s">
        <v>1127</v>
      </c>
      <c r="H114" s="9" t="s">
        <v>1128</v>
      </c>
      <c r="I114" s="12" t="s">
        <v>1129</v>
      </c>
      <c r="J114" s="10" t="s">
        <v>50</v>
      </c>
      <c r="K114" s="9">
        <v>0</v>
      </c>
      <c r="L114" s="9">
        <v>710000000</v>
      </c>
      <c r="M114" s="11" t="s">
        <v>46</v>
      </c>
      <c r="N114" s="11" t="s">
        <v>1124</v>
      </c>
      <c r="O114" s="11" t="s">
        <v>46</v>
      </c>
      <c r="P114" s="10" t="s">
        <v>60</v>
      </c>
      <c r="Q114" s="10" t="s">
        <v>1073</v>
      </c>
      <c r="R114" s="76" t="s">
        <v>195</v>
      </c>
      <c r="S114" s="14">
        <v>796</v>
      </c>
      <c r="T114" s="10" t="s">
        <v>61</v>
      </c>
      <c r="U114" s="10">
        <v>200</v>
      </c>
      <c r="V114" s="15">
        <v>265</v>
      </c>
      <c r="W114" s="15">
        <f t="shared" ref="W114:W122" si="6">V114*U114</f>
        <v>53000</v>
      </c>
      <c r="X114" s="15">
        <f t="shared" ref="X114:X122" si="7">W114*1.12</f>
        <v>59360.000000000007</v>
      </c>
      <c r="Y114" s="10"/>
      <c r="Z114" s="10">
        <v>2017</v>
      </c>
      <c r="AA114" s="16"/>
    </row>
    <row r="115" spans="1:27" s="65" customFormat="1" ht="127.5" customHeight="1" x14ac:dyDescent="0.2">
      <c r="A115" s="82" t="s">
        <v>1104</v>
      </c>
      <c r="B115" s="6" t="s">
        <v>33</v>
      </c>
      <c r="C115" s="6" t="s">
        <v>1130</v>
      </c>
      <c r="D115" s="7" t="s">
        <v>1131</v>
      </c>
      <c r="E115" s="12" t="s">
        <v>1131</v>
      </c>
      <c r="F115" s="8" t="s">
        <v>1132</v>
      </c>
      <c r="G115" s="12" t="s">
        <v>1133</v>
      </c>
      <c r="H115" s="9" t="s">
        <v>1134</v>
      </c>
      <c r="I115" s="12" t="s">
        <v>1135</v>
      </c>
      <c r="J115" s="10" t="s">
        <v>50</v>
      </c>
      <c r="K115" s="9">
        <v>0</v>
      </c>
      <c r="L115" s="9">
        <v>710000000</v>
      </c>
      <c r="M115" s="11" t="s">
        <v>46</v>
      </c>
      <c r="N115" s="11" t="s">
        <v>1124</v>
      </c>
      <c r="O115" s="11" t="s">
        <v>46</v>
      </c>
      <c r="P115" s="10" t="s">
        <v>60</v>
      </c>
      <c r="Q115" s="10" t="s">
        <v>1073</v>
      </c>
      <c r="R115" s="76" t="s">
        <v>195</v>
      </c>
      <c r="S115" s="14">
        <v>796</v>
      </c>
      <c r="T115" s="10" t="s">
        <v>61</v>
      </c>
      <c r="U115" s="10">
        <v>300</v>
      </c>
      <c r="V115" s="15">
        <v>175</v>
      </c>
      <c r="W115" s="15">
        <f>V115*U115</f>
        <v>52500</v>
      </c>
      <c r="X115" s="15">
        <f t="shared" si="7"/>
        <v>58800.000000000007</v>
      </c>
      <c r="Y115" s="10"/>
      <c r="Z115" s="10">
        <v>2017</v>
      </c>
      <c r="AA115" s="16"/>
    </row>
    <row r="116" spans="1:27" s="65" customFormat="1" ht="127.5" customHeight="1" x14ac:dyDescent="0.2">
      <c r="A116" s="82" t="s">
        <v>1105</v>
      </c>
      <c r="B116" s="6" t="s">
        <v>33</v>
      </c>
      <c r="C116" s="6" t="s">
        <v>1136</v>
      </c>
      <c r="D116" s="7" t="s">
        <v>1137</v>
      </c>
      <c r="E116" s="12" t="s">
        <v>1137</v>
      </c>
      <c r="F116" s="8" t="s">
        <v>1138</v>
      </c>
      <c r="G116" s="12" t="s">
        <v>1139</v>
      </c>
      <c r="H116" s="9" t="s">
        <v>1140</v>
      </c>
      <c r="I116" s="12" t="s">
        <v>1141</v>
      </c>
      <c r="J116" s="10" t="s">
        <v>50</v>
      </c>
      <c r="K116" s="9">
        <v>0</v>
      </c>
      <c r="L116" s="9">
        <v>710000000</v>
      </c>
      <c r="M116" s="11" t="s">
        <v>46</v>
      </c>
      <c r="N116" s="11" t="s">
        <v>1124</v>
      </c>
      <c r="O116" s="11" t="s">
        <v>46</v>
      </c>
      <c r="P116" s="10" t="s">
        <v>60</v>
      </c>
      <c r="Q116" s="10" t="s">
        <v>1073</v>
      </c>
      <c r="R116" s="76" t="s">
        <v>195</v>
      </c>
      <c r="S116" s="14">
        <v>796</v>
      </c>
      <c r="T116" s="10" t="s">
        <v>61</v>
      </c>
      <c r="U116" s="10">
        <v>300</v>
      </c>
      <c r="V116" s="15">
        <v>185</v>
      </c>
      <c r="W116" s="15">
        <f t="shared" si="6"/>
        <v>55500</v>
      </c>
      <c r="X116" s="15">
        <f t="shared" si="7"/>
        <v>62160.000000000007</v>
      </c>
      <c r="Y116" s="10"/>
      <c r="Z116" s="10">
        <v>2017</v>
      </c>
      <c r="AA116" s="16"/>
    </row>
    <row r="117" spans="1:27" s="65" customFormat="1" ht="127.5" customHeight="1" x14ac:dyDescent="0.2">
      <c r="A117" s="82" t="s">
        <v>1106</v>
      </c>
      <c r="B117" s="6" t="s">
        <v>33</v>
      </c>
      <c r="C117" s="6" t="s">
        <v>1142</v>
      </c>
      <c r="D117" s="7" t="s">
        <v>1143</v>
      </c>
      <c r="E117" s="12" t="s">
        <v>1144</v>
      </c>
      <c r="F117" s="8" t="s">
        <v>1145</v>
      </c>
      <c r="G117" s="12" t="s">
        <v>1146</v>
      </c>
      <c r="H117" s="9" t="s">
        <v>1145</v>
      </c>
      <c r="I117" s="12" t="s">
        <v>1146</v>
      </c>
      <c r="J117" s="10" t="s">
        <v>50</v>
      </c>
      <c r="K117" s="9">
        <v>0</v>
      </c>
      <c r="L117" s="9">
        <v>710000000</v>
      </c>
      <c r="M117" s="11" t="s">
        <v>46</v>
      </c>
      <c r="N117" s="11" t="s">
        <v>1124</v>
      </c>
      <c r="O117" s="11" t="s">
        <v>46</v>
      </c>
      <c r="P117" s="10" t="s">
        <v>60</v>
      </c>
      <c r="Q117" s="10" t="s">
        <v>1073</v>
      </c>
      <c r="R117" s="76" t="s">
        <v>195</v>
      </c>
      <c r="S117" s="14">
        <v>796</v>
      </c>
      <c r="T117" s="10" t="s">
        <v>61</v>
      </c>
      <c r="U117" s="10">
        <v>2600</v>
      </c>
      <c r="V117" s="15">
        <v>89</v>
      </c>
      <c r="W117" s="15">
        <f t="shared" si="6"/>
        <v>231400</v>
      </c>
      <c r="X117" s="15">
        <f t="shared" si="7"/>
        <v>259168.00000000003</v>
      </c>
      <c r="Y117" s="10"/>
      <c r="Z117" s="10">
        <v>2017</v>
      </c>
      <c r="AA117" s="16"/>
    </row>
    <row r="118" spans="1:27" s="65" customFormat="1" ht="127.5" customHeight="1" x14ac:dyDescent="0.2">
      <c r="A118" s="82" t="s">
        <v>1107</v>
      </c>
      <c r="B118" s="6" t="s">
        <v>33</v>
      </c>
      <c r="C118" s="6" t="s">
        <v>1147</v>
      </c>
      <c r="D118" s="7" t="s">
        <v>1148</v>
      </c>
      <c r="E118" s="12" t="s">
        <v>1149</v>
      </c>
      <c r="F118" s="8" t="s">
        <v>1150</v>
      </c>
      <c r="G118" s="12" t="s">
        <v>1151</v>
      </c>
      <c r="H118" s="9" t="s">
        <v>1150</v>
      </c>
      <c r="I118" s="12" t="s">
        <v>1151</v>
      </c>
      <c r="J118" s="10" t="s">
        <v>50</v>
      </c>
      <c r="K118" s="9">
        <v>0</v>
      </c>
      <c r="L118" s="9">
        <v>710000000</v>
      </c>
      <c r="M118" s="11" t="s">
        <v>46</v>
      </c>
      <c r="N118" s="11" t="s">
        <v>1124</v>
      </c>
      <c r="O118" s="11" t="s">
        <v>46</v>
      </c>
      <c r="P118" s="10" t="s">
        <v>60</v>
      </c>
      <c r="Q118" s="10" t="s">
        <v>1073</v>
      </c>
      <c r="R118" s="76" t="s">
        <v>195</v>
      </c>
      <c r="S118" s="14">
        <v>796</v>
      </c>
      <c r="T118" s="10" t="s">
        <v>61</v>
      </c>
      <c r="U118" s="10">
        <v>10</v>
      </c>
      <c r="V118" s="15">
        <v>14875</v>
      </c>
      <c r="W118" s="15">
        <f t="shared" si="6"/>
        <v>148750</v>
      </c>
      <c r="X118" s="15">
        <f t="shared" si="7"/>
        <v>166600.00000000003</v>
      </c>
      <c r="Y118" s="10"/>
      <c r="Z118" s="10">
        <v>2017</v>
      </c>
      <c r="AA118" s="16"/>
    </row>
    <row r="119" spans="1:27" s="65" customFormat="1" ht="127.5" customHeight="1" x14ac:dyDescent="0.2">
      <c r="A119" s="82" t="s">
        <v>1108</v>
      </c>
      <c r="B119" s="6" t="s">
        <v>33</v>
      </c>
      <c r="C119" s="6" t="s">
        <v>1152</v>
      </c>
      <c r="D119" s="7" t="s">
        <v>884</v>
      </c>
      <c r="E119" s="12" t="s">
        <v>884</v>
      </c>
      <c r="F119" s="8" t="s">
        <v>1153</v>
      </c>
      <c r="G119" s="12" t="s">
        <v>1154</v>
      </c>
      <c r="H119" s="9" t="s">
        <v>1153</v>
      </c>
      <c r="I119" s="12" t="s">
        <v>1154</v>
      </c>
      <c r="J119" s="10" t="s">
        <v>50</v>
      </c>
      <c r="K119" s="9">
        <v>0</v>
      </c>
      <c r="L119" s="9">
        <v>710000000</v>
      </c>
      <c r="M119" s="11" t="s">
        <v>46</v>
      </c>
      <c r="N119" s="11" t="s">
        <v>1124</v>
      </c>
      <c r="O119" s="11" t="s">
        <v>46</v>
      </c>
      <c r="P119" s="10" t="s">
        <v>60</v>
      </c>
      <c r="Q119" s="10" t="s">
        <v>1073</v>
      </c>
      <c r="R119" s="76" t="s">
        <v>195</v>
      </c>
      <c r="S119" s="14">
        <v>796</v>
      </c>
      <c r="T119" s="10" t="s">
        <v>61</v>
      </c>
      <c r="U119" s="10">
        <v>600</v>
      </c>
      <c r="V119" s="15">
        <v>520</v>
      </c>
      <c r="W119" s="15">
        <f t="shared" si="6"/>
        <v>312000</v>
      </c>
      <c r="X119" s="15">
        <f t="shared" si="7"/>
        <v>349440.00000000006</v>
      </c>
      <c r="Y119" s="10"/>
      <c r="Z119" s="10">
        <v>2017</v>
      </c>
      <c r="AA119" s="16"/>
    </row>
    <row r="120" spans="1:27" s="65" customFormat="1" ht="127.5" customHeight="1" x14ac:dyDescent="0.2">
      <c r="A120" s="82" t="s">
        <v>1109</v>
      </c>
      <c r="B120" s="6" t="s">
        <v>33</v>
      </c>
      <c r="C120" s="6" t="s">
        <v>1155</v>
      </c>
      <c r="D120" s="7" t="s">
        <v>1156</v>
      </c>
      <c r="E120" s="12" t="s">
        <v>1157</v>
      </c>
      <c r="F120" s="8" t="s">
        <v>1158</v>
      </c>
      <c r="G120" s="12" t="s">
        <v>1159</v>
      </c>
      <c r="H120" s="9" t="s">
        <v>1160</v>
      </c>
      <c r="I120" s="12" t="s">
        <v>1161</v>
      </c>
      <c r="J120" s="10" t="s">
        <v>50</v>
      </c>
      <c r="K120" s="9">
        <v>0</v>
      </c>
      <c r="L120" s="9">
        <v>710000000</v>
      </c>
      <c r="M120" s="11" t="s">
        <v>46</v>
      </c>
      <c r="N120" s="11" t="s">
        <v>1124</v>
      </c>
      <c r="O120" s="11" t="s">
        <v>46</v>
      </c>
      <c r="P120" s="10" t="s">
        <v>60</v>
      </c>
      <c r="Q120" s="10" t="s">
        <v>1073</v>
      </c>
      <c r="R120" s="76" t="s">
        <v>195</v>
      </c>
      <c r="S120" s="14">
        <v>796</v>
      </c>
      <c r="T120" s="10" t="s">
        <v>61</v>
      </c>
      <c r="U120" s="10">
        <v>260</v>
      </c>
      <c r="V120" s="15">
        <v>453</v>
      </c>
      <c r="W120" s="15">
        <f t="shared" si="6"/>
        <v>117780</v>
      </c>
      <c r="X120" s="15">
        <f t="shared" si="7"/>
        <v>131913.60000000001</v>
      </c>
      <c r="Y120" s="10"/>
      <c r="Z120" s="10">
        <v>2017</v>
      </c>
      <c r="AA120" s="16"/>
    </row>
    <row r="121" spans="1:27" s="65" customFormat="1" ht="127.5" customHeight="1" x14ac:dyDescent="0.2">
      <c r="A121" s="82" t="s">
        <v>1110</v>
      </c>
      <c r="B121" s="6" t="s">
        <v>33</v>
      </c>
      <c r="C121" s="6" t="s">
        <v>1162</v>
      </c>
      <c r="D121" s="7" t="s">
        <v>1163</v>
      </c>
      <c r="E121" s="12" t="s">
        <v>1163</v>
      </c>
      <c r="F121" s="8" t="s">
        <v>1164</v>
      </c>
      <c r="G121" s="12" t="s">
        <v>1165</v>
      </c>
      <c r="H121" s="9" t="s">
        <v>1164</v>
      </c>
      <c r="I121" s="12" t="s">
        <v>1165</v>
      </c>
      <c r="J121" s="10" t="s">
        <v>50</v>
      </c>
      <c r="K121" s="9">
        <v>0</v>
      </c>
      <c r="L121" s="9">
        <v>710000000</v>
      </c>
      <c r="M121" s="11" t="s">
        <v>46</v>
      </c>
      <c r="N121" s="11" t="s">
        <v>1124</v>
      </c>
      <c r="O121" s="11" t="s">
        <v>46</v>
      </c>
      <c r="P121" s="10" t="s">
        <v>60</v>
      </c>
      <c r="Q121" s="10" t="s">
        <v>1073</v>
      </c>
      <c r="R121" s="76" t="s">
        <v>195</v>
      </c>
      <c r="S121" s="14">
        <v>796</v>
      </c>
      <c r="T121" s="10" t="s">
        <v>61</v>
      </c>
      <c r="U121" s="10">
        <v>700</v>
      </c>
      <c r="V121" s="15">
        <v>335</v>
      </c>
      <c r="W121" s="15">
        <f t="shared" si="6"/>
        <v>234500</v>
      </c>
      <c r="X121" s="15">
        <f t="shared" si="7"/>
        <v>262640</v>
      </c>
      <c r="Y121" s="10"/>
      <c r="Z121" s="10">
        <v>2017</v>
      </c>
      <c r="AA121" s="16"/>
    </row>
    <row r="122" spans="1:27" s="65" customFormat="1" ht="127.5" customHeight="1" x14ac:dyDescent="0.2">
      <c r="A122" s="82" t="s">
        <v>1111</v>
      </c>
      <c r="B122" s="6" t="s">
        <v>33</v>
      </c>
      <c r="C122" s="6" t="s">
        <v>1166</v>
      </c>
      <c r="D122" s="7" t="s">
        <v>1167</v>
      </c>
      <c r="E122" s="12" t="s">
        <v>1167</v>
      </c>
      <c r="F122" s="8" t="s">
        <v>1168</v>
      </c>
      <c r="G122" s="12" t="s">
        <v>1169</v>
      </c>
      <c r="H122" s="9" t="s">
        <v>1170</v>
      </c>
      <c r="I122" s="12" t="s">
        <v>1171</v>
      </c>
      <c r="J122" s="10" t="s">
        <v>50</v>
      </c>
      <c r="K122" s="9">
        <v>0</v>
      </c>
      <c r="L122" s="9">
        <v>710000000</v>
      </c>
      <c r="M122" s="11" t="s">
        <v>46</v>
      </c>
      <c r="N122" s="11" t="s">
        <v>1124</v>
      </c>
      <c r="O122" s="11" t="s">
        <v>46</v>
      </c>
      <c r="P122" s="10" t="s">
        <v>60</v>
      </c>
      <c r="Q122" s="10" t="s">
        <v>1073</v>
      </c>
      <c r="R122" s="76" t="s">
        <v>195</v>
      </c>
      <c r="S122" s="14">
        <v>796</v>
      </c>
      <c r="T122" s="10" t="s">
        <v>61</v>
      </c>
      <c r="U122" s="10">
        <v>250</v>
      </c>
      <c r="V122" s="15">
        <v>420</v>
      </c>
      <c r="W122" s="15">
        <f t="shared" si="6"/>
        <v>105000</v>
      </c>
      <c r="X122" s="15">
        <f t="shared" si="7"/>
        <v>117600.00000000001</v>
      </c>
      <c r="Y122" s="10"/>
      <c r="Z122" s="10">
        <v>2017</v>
      </c>
      <c r="AA122" s="16"/>
    </row>
    <row r="123" spans="1:27" s="65" customFormat="1" ht="127.5" customHeight="1" x14ac:dyDescent="0.2">
      <c r="A123" s="82" t="s">
        <v>1294</v>
      </c>
      <c r="B123" s="6" t="s">
        <v>33</v>
      </c>
      <c r="C123" s="6" t="s">
        <v>1295</v>
      </c>
      <c r="D123" s="43" t="s">
        <v>1296</v>
      </c>
      <c r="E123" s="44" t="s">
        <v>1297</v>
      </c>
      <c r="F123" s="45" t="s">
        <v>1298</v>
      </c>
      <c r="G123" s="45" t="s">
        <v>1299</v>
      </c>
      <c r="H123" s="45" t="s">
        <v>1300</v>
      </c>
      <c r="I123" s="45" t="s">
        <v>1301</v>
      </c>
      <c r="J123" s="32" t="s">
        <v>201</v>
      </c>
      <c r="K123" s="32">
        <v>0</v>
      </c>
      <c r="L123" s="9">
        <v>710000000</v>
      </c>
      <c r="M123" s="11" t="s">
        <v>46</v>
      </c>
      <c r="N123" s="11" t="s">
        <v>1302</v>
      </c>
      <c r="O123" s="11" t="s">
        <v>46</v>
      </c>
      <c r="P123" s="34" t="s">
        <v>60</v>
      </c>
      <c r="Q123" s="32" t="s">
        <v>44</v>
      </c>
      <c r="R123" s="36" t="s">
        <v>195</v>
      </c>
      <c r="S123" s="32">
        <v>796</v>
      </c>
      <c r="T123" s="37" t="s">
        <v>61</v>
      </c>
      <c r="U123" s="38">
        <v>370</v>
      </c>
      <c r="V123" s="38">
        <f>W123/U123</f>
        <v>5000</v>
      </c>
      <c r="W123" s="41">
        <v>1850000</v>
      </c>
      <c r="X123" s="21">
        <f>W123*1.12</f>
        <v>2072000.0000000002</v>
      </c>
      <c r="Y123" s="38"/>
      <c r="Z123" s="32">
        <v>2017</v>
      </c>
      <c r="AA123" s="32"/>
    </row>
    <row r="124" spans="1:27" ht="12.75" customHeight="1" x14ac:dyDescent="0.2">
      <c r="A124" s="17" t="s">
        <v>30</v>
      </c>
      <c r="B124" s="4"/>
      <c r="C124" s="4"/>
      <c r="D124" s="4"/>
      <c r="E124" s="4"/>
      <c r="F124" s="4"/>
      <c r="G124" s="4"/>
      <c r="H124" s="4"/>
      <c r="I124" s="4"/>
      <c r="J124" s="4"/>
      <c r="K124" s="4"/>
      <c r="L124" s="4"/>
      <c r="M124" s="4"/>
      <c r="N124" s="4"/>
      <c r="O124" s="4"/>
      <c r="P124" s="4"/>
      <c r="Q124" s="4"/>
      <c r="R124" s="4"/>
      <c r="S124" s="4"/>
      <c r="T124" s="4"/>
      <c r="U124" s="4"/>
      <c r="V124" s="4"/>
      <c r="W124" s="66">
        <f>SUBTOTAL(9,W41:W123)</f>
        <v>128143509988.48145</v>
      </c>
      <c r="X124" s="66">
        <f>SUBTOTAL(9,X41:X123)</f>
        <v>143520731187.09921</v>
      </c>
      <c r="Y124" s="4"/>
      <c r="Z124" s="4"/>
      <c r="AA124" s="4"/>
    </row>
    <row r="125" spans="1:27" ht="12.75" customHeight="1" x14ac:dyDescent="0.2">
      <c r="A125" s="17" t="s">
        <v>28</v>
      </c>
      <c r="B125" s="4"/>
      <c r="C125" s="4"/>
      <c r="D125" s="4"/>
      <c r="E125" s="4"/>
      <c r="F125" s="4"/>
      <c r="G125" s="4"/>
      <c r="H125" s="4"/>
      <c r="I125" s="4"/>
      <c r="J125" s="4"/>
      <c r="K125" s="4"/>
      <c r="L125" s="4"/>
      <c r="M125" s="4"/>
      <c r="N125" s="4"/>
      <c r="O125" s="4"/>
      <c r="P125" s="4"/>
      <c r="Q125" s="4"/>
      <c r="R125" s="4"/>
      <c r="S125" s="4"/>
      <c r="T125" s="4"/>
      <c r="U125" s="4"/>
      <c r="V125" s="4"/>
      <c r="W125" s="67"/>
      <c r="X125" s="67"/>
      <c r="Y125" s="4"/>
      <c r="Z125" s="4"/>
      <c r="AA125" s="4"/>
    </row>
    <row r="126" spans="1:27" ht="76.5" customHeight="1" x14ac:dyDescent="0.2">
      <c r="A126" s="82" t="s">
        <v>645</v>
      </c>
      <c r="B126" s="6" t="s">
        <v>33</v>
      </c>
      <c r="C126" s="6" t="s">
        <v>337</v>
      </c>
      <c r="D126" s="7" t="s">
        <v>781</v>
      </c>
      <c r="E126" s="8" t="s">
        <v>338</v>
      </c>
      <c r="F126" s="8" t="s">
        <v>782</v>
      </c>
      <c r="G126" s="8" t="s">
        <v>339</v>
      </c>
      <c r="H126" s="9" t="s">
        <v>340</v>
      </c>
      <c r="I126" s="8" t="s">
        <v>341</v>
      </c>
      <c r="J126" s="10" t="s">
        <v>41</v>
      </c>
      <c r="K126" s="9">
        <v>10</v>
      </c>
      <c r="L126" s="9">
        <v>710000000</v>
      </c>
      <c r="M126" s="11" t="s">
        <v>46</v>
      </c>
      <c r="N126" s="11" t="s">
        <v>131</v>
      </c>
      <c r="O126" s="12" t="s">
        <v>43</v>
      </c>
      <c r="P126" s="10"/>
      <c r="Q126" s="10" t="s">
        <v>355</v>
      </c>
      <c r="R126" s="13" t="s">
        <v>63</v>
      </c>
      <c r="S126" s="14"/>
      <c r="T126" s="10"/>
      <c r="U126" s="10"/>
      <c r="V126" s="15"/>
      <c r="W126" s="15">
        <v>0</v>
      </c>
      <c r="X126" s="15">
        <f>W126*1.12</f>
        <v>0</v>
      </c>
      <c r="Y126" s="10"/>
      <c r="Z126" s="10">
        <v>2017</v>
      </c>
      <c r="AA126" s="16" t="s">
        <v>800</v>
      </c>
    </row>
    <row r="127" spans="1:27" ht="242.25" customHeight="1" x14ac:dyDescent="0.2">
      <c r="A127" s="82" t="s">
        <v>646</v>
      </c>
      <c r="B127" s="6" t="s">
        <v>33</v>
      </c>
      <c r="C127" s="6" t="s">
        <v>189</v>
      </c>
      <c r="D127" s="7" t="s">
        <v>190</v>
      </c>
      <c r="E127" s="8" t="s">
        <v>191</v>
      </c>
      <c r="F127" s="8" t="s">
        <v>190</v>
      </c>
      <c r="G127" s="8" t="s">
        <v>191</v>
      </c>
      <c r="H127" s="9" t="s">
        <v>192</v>
      </c>
      <c r="I127" s="8" t="s">
        <v>194</v>
      </c>
      <c r="J127" s="10" t="s">
        <v>41</v>
      </c>
      <c r="K127" s="9">
        <v>50</v>
      </c>
      <c r="L127" s="9">
        <v>710000000</v>
      </c>
      <c r="M127" s="11" t="s">
        <v>46</v>
      </c>
      <c r="N127" s="11" t="s">
        <v>42</v>
      </c>
      <c r="O127" s="12" t="s">
        <v>43</v>
      </c>
      <c r="P127" s="10"/>
      <c r="Q127" s="10" t="s">
        <v>193</v>
      </c>
      <c r="R127" s="13" t="s">
        <v>63</v>
      </c>
      <c r="S127" s="14"/>
      <c r="T127" s="10"/>
      <c r="U127" s="10"/>
      <c r="V127" s="15"/>
      <c r="W127" s="15">
        <v>74100000</v>
      </c>
      <c r="X127" s="15">
        <f t="shared" ref="X127:X135" si="8">W127*1.12</f>
        <v>82992000.000000015</v>
      </c>
      <c r="Y127" s="10"/>
      <c r="Z127" s="10">
        <v>2017</v>
      </c>
      <c r="AA127" s="32"/>
    </row>
    <row r="128" spans="1:27" ht="89.25" customHeight="1" x14ac:dyDescent="0.2">
      <c r="A128" s="82" t="s">
        <v>647</v>
      </c>
      <c r="B128" s="6" t="s">
        <v>33</v>
      </c>
      <c r="C128" s="6" t="s">
        <v>202</v>
      </c>
      <c r="D128" s="7" t="s">
        <v>203</v>
      </c>
      <c r="E128" s="8" t="s">
        <v>204</v>
      </c>
      <c r="F128" s="8" t="s">
        <v>203</v>
      </c>
      <c r="G128" s="8" t="s">
        <v>204</v>
      </c>
      <c r="H128" s="9" t="s">
        <v>205</v>
      </c>
      <c r="I128" s="8" t="s">
        <v>204</v>
      </c>
      <c r="J128" s="10" t="s">
        <v>41</v>
      </c>
      <c r="K128" s="9">
        <v>80</v>
      </c>
      <c r="L128" s="9">
        <v>710000000</v>
      </c>
      <c r="M128" s="11" t="s">
        <v>46</v>
      </c>
      <c r="N128" s="11" t="s">
        <v>42</v>
      </c>
      <c r="O128" s="12" t="s">
        <v>43</v>
      </c>
      <c r="P128" s="10"/>
      <c r="Q128" s="10" t="s">
        <v>44</v>
      </c>
      <c r="R128" s="13" t="s">
        <v>63</v>
      </c>
      <c r="S128" s="14"/>
      <c r="T128" s="10"/>
      <c r="U128" s="10"/>
      <c r="V128" s="15"/>
      <c r="W128" s="15">
        <v>31680000</v>
      </c>
      <c r="X128" s="15">
        <f t="shared" si="8"/>
        <v>35481600</v>
      </c>
      <c r="Y128" s="10"/>
      <c r="Z128" s="10">
        <v>2017</v>
      </c>
      <c r="AA128" s="32"/>
    </row>
    <row r="129" spans="1:27" ht="76.5" customHeight="1" x14ac:dyDescent="0.2">
      <c r="A129" s="82" t="s">
        <v>648</v>
      </c>
      <c r="B129" s="6" t="s">
        <v>33</v>
      </c>
      <c r="C129" s="6" t="s">
        <v>342</v>
      </c>
      <c r="D129" s="7" t="s">
        <v>343</v>
      </c>
      <c r="E129" s="8" t="s">
        <v>344</v>
      </c>
      <c r="F129" s="8" t="s">
        <v>343</v>
      </c>
      <c r="G129" s="8" t="s">
        <v>344</v>
      </c>
      <c r="H129" s="9" t="s">
        <v>345</v>
      </c>
      <c r="I129" s="8" t="s">
        <v>346</v>
      </c>
      <c r="J129" s="10" t="s">
        <v>41</v>
      </c>
      <c r="K129" s="9">
        <v>10</v>
      </c>
      <c r="L129" s="9">
        <v>710000000</v>
      </c>
      <c r="M129" s="11" t="s">
        <v>46</v>
      </c>
      <c r="N129" s="11" t="s">
        <v>131</v>
      </c>
      <c r="O129" s="12" t="s">
        <v>43</v>
      </c>
      <c r="P129" s="10"/>
      <c r="Q129" s="10" t="s">
        <v>355</v>
      </c>
      <c r="R129" s="13" t="s">
        <v>63</v>
      </c>
      <c r="S129" s="14"/>
      <c r="T129" s="10"/>
      <c r="U129" s="10"/>
      <c r="V129" s="15"/>
      <c r="W129" s="15">
        <v>0</v>
      </c>
      <c r="X129" s="15">
        <f t="shared" si="8"/>
        <v>0</v>
      </c>
      <c r="Y129" s="10"/>
      <c r="Z129" s="10">
        <v>2017</v>
      </c>
      <c r="AA129" s="16"/>
    </row>
    <row r="130" spans="1:27" ht="76.5" customHeight="1" x14ac:dyDescent="0.2">
      <c r="A130" s="82" t="s">
        <v>1097</v>
      </c>
      <c r="B130" s="6" t="s">
        <v>33</v>
      </c>
      <c r="C130" s="6" t="s">
        <v>342</v>
      </c>
      <c r="D130" s="7" t="s">
        <v>343</v>
      </c>
      <c r="E130" s="8" t="s">
        <v>344</v>
      </c>
      <c r="F130" s="8" t="s">
        <v>343</v>
      </c>
      <c r="G130" s="8" t="s">
        <v>344</v>
      </c>
      <c r="H130" s="9" t="s">
        <v>345</v>
      </c>
      <c r="I130" s="8" t="s">
        <v>346</v>
      </c>
      <c r="J130" s="10" t="s">
        <v>41</v>
      </c>
      <c r="K130" s="9">
        <v>10</v>
      </c>
      <c r="L130" s="9">
        <v>710000000</v>
      </c>
      <c r="M130" s="11" t="s">
        <v>46</v>
      </c>
      <c r="N130" s="11" t="s">
        <v>354</v>
      </c>
      <c r="O130" s="12" t="s">
        <v>43</v>
      </c>
      <c r="P130" s="10"/>
      <c r="Q130" s="10" t="s">
        <v>355</v>
      </c>
      <c r="R130" s="13" t="s">
        <v>63</v>
      </c>
      <c r="S130" s="14"/>
      <c r="T130" s="10"/>
      <c r="U130" s="10"/>
      <c r="V130" s="15"/>
      <c r="W130" s="15">
        <v>36866025</v>
      </c>
      <c r="X130" s="15">
        <f t="shared" si="8"/>
        <v>41289948.000000007</v>
      </c>
      <c r="Y130" s="10"/>
      <c r="Z130" s="10">
        <v>2017</v>
      </c>
      <c r="AA130" s="16" t="s">
        <v>798</v>
      </c>
    </row>
    <row r="131" spans="1:27" ht="127.5" customHeight="1" x14ac:dyDescent="0.2">
      <c r="A131" s="82" t="s">
        <v>649</v>
      </c>
      <c r="B131" s="6" t="s">
        <v>33</v>
      </c>
      <c r="C131" s="6" t="s">
        <v>347</v>
      </c>
      <c r="D131" s="7" t="s">
        <v>348</v>
      </c>
      <c r="E131" s="8" t="s">
        <v>349</v>
      </c>
      <c r="F131" s="8" t="s">
        <v>348</v>
      </c>
      <c r="G131" s="8" t="s">
        <v>349</v>
      </c>
      <c r="H131" s="9" t="s">
        <v>350</v>
      </c>
      <c r="I131" s="8" t="s">
        <v>351</v>
      </c>
      <c r="J131" s="10" t="s">
        <v>41</v>
      </c>
      <c r="K131" s="9">
        <v>10</v>
      </c>
      <c r="L131" s="9">
        <v>710000000</v>
      </c>
      <c r="M131" s="11" t="s">
        <v>46</v>
      </c>
      <c r="N131" s="11" t="s">
        <v>131</v>
      </c>
      <c r="O131" s="12" t="s">
        <v>43</v>
      </c>
      <c r="P131" s="10"/>
      <c r="Q131" s="10" t="s">
        <v>355</v>
      </c>
      <c r="R131" s="13" t="s">
        <v>63</v>
      </c>
      <c r="S131" s="14"/>
      <c r="T131" s="10"/>
      <c r="U131" s="10"/>
      <c r="V131" s="15"/>
      <c r="W131" s="15">
        <v>15193500</v>
      </c>
      <c r="X131" s="15">
        <f t="shared" si="8"/>
        <v>17016720</v>
      </c>
      <c r="Y131" s="10"/>
      <c r="Z131" s="10">
        <v>2017</v>
      </c>
      <c r="AA131" s="16"/>
    </row>
    <row r="132" spans="1:27" ht="127.5" customHeight="1" x14ac:dyDescent="0.2">
      <c r="A132" s="82" t="s">
        <v>650</v>
      </c>
      <c r="B132" s="6" t="s">
        <v>33</v>
      </c>
      <c r="C132" s="6" t="s">
        <v>347</v>
      </c>
      <c r="D132" s="7" t="s">
        <v>348</v>
      </c>
      <c r="E132" s="8" t="s">
        <v>349</v>
      </c>
      <c r="F132" s="8" t="s">
        <v>348</v>
      </c>
      <c r="G132" s="8" t="s">
        <v>349</v>
      </c>
      <c r="H132" s="9" t="s">
        <v>352</v>
      </c>
      <c r="I132" s="8" t="s">
        <v>353</v>
      </c>
      <c r="J132" s="10" t="s">
        <v>41</v>
      </c>
      <c r="K132" s="9">
        <v>10</v>
      </c>
      <c r="L132" s="9">
        <v>710000000</v>
      </c>
      <c r="M132" s="11" t="s">
        <v>46</v>
      </c>
      <c r="N132" s="11" t="s">
        <v>131</v>
      </c>
      <c r="O132" s="12" t="s">
        <v>43</v>
      </c>
      <c r="P132" s="10"/>
      <c r="Q132" s="10" t="s">
        <v>355</v>
      </c>
      <c r="R132" s="13" t="s">
        <v>63</v>
      </c>
      <c r="S132" s="14"/>
      <c r="T132" s="10"/>
      <c r="U132" s="10"/>
      <c r="V132" s="15"/>
      <c r="W132" s="15">
        <v>8088490</v>
      </c>
      <c r="X132" s="15">
        <f t="shared" si="8"/>
        <v>9059108.8000000007</v>
      </c>
      <c r="Y132" s="10"/>
      <c r="Z132" s="10">
        <v>2017</v>
      </c>
      <c r="AA132" s="16"/>
    </row>
    <row r="133" spans="1:27" ht="63.75" customHeight="1" x14ac:dyDescent="0.2">
      <c r="A133" s="82" t="s">
        <v>651</v>
      </c>
      <c r="B133" s="6" t="s">
        <v>33</v>
      </c>
      <c r="C133" s="6" t="s">
        <v>451</v>
      </c>
      <c r="D133" s="34" t="s">
        <v>452</v>
      </c>
      <c r="E133" s="33" t="s">
        <v>453</v>
      </c>
      <c r="F133" s="34" t="s">
        <v>452</v>
      </c>
      <c r="G133" s="33" t="s">
        <v>453</v>
      </c>
      <c r="H133" s="34" t="s">
        <v>458</v>
      </c>
      <c r="I133" s="34" t="s">
        <v>456</v>
      </c>
      <c r="J133" s="32" t="s">
        <v>50</v>
      </c>
      <c r="K133" s="32">
        <v>100</v>
      </c>
      <c r="L133" s="9">
        <v>710000000</v>
      </c>
      <c r="M133" s="11" t="s">
        <v>46</v>
      </c>
      <c r="N133" s="11" t="s">
        <v>42</v>
      </c>
      <c r="O133" s="35" t="s">
        <v>454</v>
      </c>
      <c r="P133" s="34"/>
      <c r="Q133" s="32" t="s">
        <v>134</v>
      </c>
      <c r="R133" s="36" t="s">
        <v>135</v>
      </c>
      <c r="S133" s="32"/>
      <c r="T133" s="37"/>
      <c r="U133" s="38"/>
      <c r="V133" s="38"/>
      <c r="W133" s="38">
        <v>0</v>
      </c>
      <c r="X133" s="21">
        <f t="shared" si="8"/>
        <v>0</v>
      </c>
      <c r="Y133" s="38" t="s">
        <v>68</v>
      </c>
      <c r="Z133" s="32">
        <v>2017</v>
      </c>
      <c r="AA133" s="32"/>
    </row>
    <row r="134" spans="1:27" ht="63.75" customHeight="1" x14ac:dyDescent="0.2">
      <c r="A134" s="82" t="s">
        <v>984</v>
      </c>
      <c r="B134" s="6" t="s">
        <v>33</v>
      </c>
      <c r="C134" s="6" t="s">
        <v>451</v>
      </c>
      <c r="D134" s="34" t="s">
        <v>452</v>
      </c>
      <c r="E134" s="33" t="s">
        <v>453</v>
      </c>
      <c r="F134" s="34" t="s">
        <v>452</v>
      </c>
      <c r="G134" s="33" t="s">
        <v>453</v>
      </c>
      <c r="H134" s="34" t="s">
        <v>458</v>
      </c>
      <c r="I134" s="34" t="s">
        <v>456</v>
      </c>
      <c r="J134" s="32" t="s">
        <v>50</v>
      </c>
      <c r="K134" s="32">
        <v>100</v>
      </c>
      <c r="L134" s="9">
        <v>710000000</v>
      </c>
      <c r="M134" s="11" t="s">
        <v>46</v>
      </c>
      <c r="N134" s="11" t="s">
        <v>42</v>
      </c>
      <c r="O134" s="35" t="s">
        <v>454</v>
      </c>
      <c r="P134" s="34"/>
      <c r="Q134" s="32" t="s">
        <v>985</v>
      </c>
      <c r="R134" s="36" t="s">
        <v>135</v>
      </c>
      <c r="S134" s="32"/>
      <c r="T134" s="37"/>
      <c r="U134" s="38"/>
      <c r="V134" s="38"/>
      <c r="W134" s="38">
        <v>2958415860.0100002</v>
      </c>
      <c r="X134" s="21">
        <v>3239300958.54</v>
      </c>
      <c r="Y134" s="38" t="s">
        <v>68</v>
      </c>
      <c r="Z134" s="32">
        <v>2017</v>
      </c>
      <c r="AA134" s="32" t="s">
        <v>795</v>
      </c>
    </row>
    <row r="135" spans="1:27" ht="63.75" customHeight="1" x14ac:dyDescent="0.2">
      <c r="A135" s="82" t="s">
        <v>652</v>
      </c>
      <c r="B135" s="6" t="s">
        <v>33</v>
      </c>
      <c r="C135" s="6" t="s">
        <v>451</v>
      </c>
      <c r="D135" s="34" t="s">
        <v>452</v>
      </c>
      <c r="E135" s="33" t="s">
        <v>453</v>
      </c>
      <c r="F135" s="34" t="s">
        <v>452</v>
      </c>
      <c r="G135" s="33" t="s">
        <v>453</v>
      </c>
      <c r="H135" s="34" t="s">
        <v>459</v>
      </c>
      <c r="I135" s="34" t="s">
        <v>457</v>
      </c>
      <c r="J135" s="32" t="s">
        <v>50</v>
      </c>
      <c r="K135" s="32">
        <v>100</v>
      </c>
      <c r="L135" s="9">
        <v>710000000</v>
      </c>
      <c r="M135" s="11" t="s">
        <v>46</v>
      </c>
      <c r="N135" s="11" t="s">
        <v>42</v>
      </c>
      <c r="O135" s="35" t="s">
        <v>455</v>
      </c>
      <c r="P135" s="34"/>
      <c r="Q135" s="32" t="s">
        <v>134</v>
      </c>
      <c r="R135" s="36" t="s">
        <v>135</v>
      </c>
      <c r="S135" s="32"/>
      <c r="T135" s="37"/>
      <c r="U135" s="38"/>
      <c r="V135" s="38"/>
      <c r="W135" s="38">
        <v>0</v>
      </c>
      <c r="X135" s="21">
        <f t="shared" si="8"/>
        <v>0</v>
      </c>
      <c r="Y135" s="38" t="s">
        <v>68</v>
      </c>
      <c r="Z135" s="32">
        <v>2017</v>
      </c>
      <c r="AA135" s="32"/>
    </row>
    <row r="136" spans="1:27" ht="63.75" customHeight="1" x14ac:dyDescent="0.2">
      <c r="A136" s="82" t="s">
        <v>986</v>
      </c>
      <c r="B136" s="6" t="s">
        <v>33</v>
      </c>
      <c r="C136" s="6" t="s">
        <v>451</v>
      </c>
      <c r="D136" s="34" t="s">
        <v>452</v>
      </c>
      <c r="E136" s="33" t="s">
        <v>453</v>
      </c>
      <c r="F136" s="34" t="s">
        <v>452</v>
      </c>
      <c r="G136" s="33" t="s">
        <v>453</v>
      </c>
      <c r="H136" s="34" t="s">
        <v>459</v>
      </c>
      <c r="I136" s="34" t="s">
        <v>457</v>
      </c>
      <c r="J136" s="32" t="s">
        <v>50</v>
      </c>
      <c r="K136" s="32">
        <v>100</v>
      </c>
      <c r="L136" s="9">
        <v>710000000</v>
      </c>
      <c r="M136" s="11" t="s">
        <v>46</v>
      </c>
      <c r="N136" s="11" t="s">
        <v>42</v>
      </c>
      <c r="O136" s="35" t="s">
        <v>455</v>
      </c>
      <c r="P136" s="34"/>
      <c r="Q136" s="32" t="s">
        <v>985</v>
      </c>
      <c r="R136" s="36" t="s">
        <v>135</v>
      </c>
      <c r="S136" s="32"/>
      <c r="T136" s="37"/>
      <c r="U136" s="38"/>
      <c r="V136" s="38"/>
      <c r="W136" s="38">
        <v>0</v>
      </c>
      <c r="X136" s="21">
        <v>0</v>
      </c>
      <c r="Y136" s="38" t="s">
        <v>68</v>
      </c>
      <c r="Z136" s="32">
        <v>2017</v>
      </c>
      <c r="AA136" s="32" t="s">
        <v>795</v>
      </c>
    </row>
    <row r="137" spans="1:27" ht="63.75" customHeight="1" x14ac:dyDescent="0.2">
      <c r="A137" s="82" t="s">
        <v>1237</v>
      </c>
      <c r="B137" s="6" t="s">
        <v>33</v>
      </c>
      <c r="C137" s="6" t="s">
        <v>451</v>
      </c>
      <c r="D137" s="34" t="s">
        <v>452</v>
      </c>
      <c r="E137" s="33" t="s">
        <v>453</v>
      </c>
      <c r="F137" s="34" t="s">
        <v>452</v>
      </c>
      <c r="G137" s="33" t="s">
        <v>453</v>
      </c>
      <c r="H137" s="34" t="s">
        <v>459</v>
      </c>
      <c r="I137" s="34" t="s">
        <v>457</v>
      </c>
      <c r="J137" s="32" t="s">
        <v>50</v>
      </c>
      <c r="K137" s="32">
        <v>100</v>
      </c>
      <c r="L137" s="9">
        <v>710000000</v>
      </c>
      <c r="M137" s="11" t="s">
        <v>46</v>
      </c>
      <c r="N137" s="11" t="s">
        <v>42</v>
      </c>
      <c r="O137" s="35" t="s">
        <v>455</v>
      </c>
      <c r="P137" s="34"/>
      <c r="Q137" s="32" t="s">
        <v>985</v>
      </c>
      <c r="R137" s="36" t="s">
        <v>135</v>
      </c>
      <c r="S137" s="32"/>
      <c r="T137" s="37"/>
      <c r="U137" s="38"/>
      <c r="V137" s="38"/>
      <c r="W137" s="38">
        <v>11722421838.41</v>
      </c>
      <c r="X137" s="21">
        <v>13001910634.51</v>
      </c>
      <c r="Y137" s="38" t="s">
        <v>68</v>
      </c>
      <c r="Z137" s="32">
        <v>2017</v>
      </c>
      <c r="AA137" s="32" t="s">
        <v>794</v>
      </c>
    </row>
    <row r="138" spans="1:27" ht="63.75" customHeight="1" x14ac:dyDescent="0.2">
      <c r="A138" s="82" t="s">
        <v>926</v>
      </c>
      <c r="B138" s="6" t="s">
        <v>33</v>
      </c>
      <c r="C138" s="6" t="s">
        <v>919</v>
      </c>
      <c r="D138" s="7" t="s">
        <v>920</v>
      </c>
      <c r="E138" s="8" t="s">
        <v>921</v>
      </c>
      <c r="F138" s="8" t="s">
        <v>920</v>
      </c>
      <c r="G138" s="8" t="s">
        <v>921</v>
      </c>
      <c r="H138" s="9" t="s">
        <v>922</v>
      </c>
      <c r="I138" s="9" t="s">
        <v>923</v>
      </c>
      <c r="J138" s="10" t="s">
        <v>41</v>
      </c>
      <c r="K138" s="9">
        <v>100</v>
      </c>
      <c r="L138" s="9">
        <v>710000000</v>
      </c>
      <c r="M138" s="11" t="s">
        <v>46</v>
      </c>
      <c r="N138" s="11" t="s">
        <v>403</v>
      </c>
      <c r="O138" s="12" t="s">
        <v>43</v>
      </c>
      <c r="P138" s="10"/>
      <c r="Q138" s="6" t="s">
        <v>44</v>
      </c>
      <c r="R138" s="13" t="s">
        <v>63</v>
      </c>
      <c r="S138" s="14"/>
      <c r="T138" s="10"/>
      <c r="U138" s="10"/>
      <c r="V138" s="15"/>
      <c r="W138" s="15">
        <v>0</v>
      </c>
      <c r="X138" s="15">
        <f>W138*1.12</f>
        <v>0</v>
      </c>
      <c r="Y138" s="10"/>
      <c r="Z138" s="10">
        <v>2017</v>
      </c>
      <c r="AA138" s="32"/>
    </row>
    <row r="139" spans="1:27" ht="63.75" customHeight="1" x14ac:dyDescent="0.2">
      <c r="A139" s="82" t="s">
        <v>1024</v>
      </c>
      <c r="B139" s="6" t="s">
        <v>33</v>
      </c>
      <c r="C139" s="6" t="s">
        <v>919</v>
      </c>
      <c r="D139" s="7" t="s">
        <v>920</v>
      </c>
      <c r="E139" s="8" t="s">
        <v>921</v>
      </c>
      <c r="F139" s="8" t="s">
        <v>920</v>
      </c>
      <c r="G139" s="8" t="s">
        <v>921</v>
      </c>
      <c r="H139" s="9" t="s">
        <v>922</v>
      </c>
      <c r="I139" s="9" t="s">
        <v>923</v>
      </c>
      <c r="J139" s="10" t="s">
        <v>41</v>
      </c>
      <c r="K139" s="9">
        <v>100</v>
      </c>
      <c r="L139" s="9">
        <v>710000000</v>
      </c>
      <c r="M139" s="11" t="s">
        <v>46</v>
      </c>
      <c r="N139" s="11" t="s">
        <v>131</v>
      </c>
      <c r="O139" s="12" t="s">
        <v>43</v>
      </c>
      <c r="P139" s="10"/>
      <c r="Q139" s="6" t="s">
        <v>44</v>
      </c>
      <c r="R139" s="13" t="s">
        <v>63</v>
      </c>
      <c r="S139" s="14"/>
      <c r="T139" s="10"/>
      <c r="U139" s="10"/>
      <c r="V139" s="15"/>
      <c r="W139" s="15">
        <v>36300000</v>
      </c>
      <c r="X139" s="15">
        <f>W139*1.12</f>
        <v>40656000.000000007</v>
      </c>
      <c r="Y139" s="10"/>
      <c r="Z139" s="10">
        <v>2017</v>
      </c>
      <c r="AA139" s="32" t="s">
        <v>820</v>
      </c>
    </row>
    <row r="140" spans="1:27" ht="63.75" customHeight="1" x14ac:dyDescent="0.2">
      <c r="A140" s="82" t="s">
        <v>958</v>
      </c>
      <c r="B140" s="22" t="s">
        <v>33</v>
      </c>
      <c r="C140" s="22" t="s">
        <v>961</v>
      </c>
      <c r="D140" s="116" t="s">
        <v>962</v>
      </c>
      <c r="E140" s="116" t="s">
        <v>963</v>
      </c>
      <c r="F140" s="116" t="s">
        <v>962</v>
      </c>
      <c r="G140" s="116" t="s">
        <v>963</v>
      </c>
      <c r="H140" s="116" t="s">
        <v>964</v>
      </c>
      <c r="I140" s="116" t="s">
        <v>965</v>
      </c>
      <c r="J140" s="22" t="s">
        <v>41</v>
      </c>
      <c r="K140" s="116">
        <v>10</v>
      </c>
      <c r="L140" s="116">
        <v>710000000</v>
      </c>
      <c r="M140" s="117" t="s">
        <v>46</v>
      </c>
      <c r="N140" s="117" t="s">
        <v>946</v>
      </c>
      <c r="O140" s="116" t="s">
        <v>43</v>
      </c>
      <c r="P140" s="22"/>
      <c r="Q140" s="22" t="s">
        <v>957</v>
      </c>
      <c r="R140" s="118" t="s">
        <v>63</v>
      </c>
      <c r="S140" s="119"/>
      <c r="T140" s="22"/>
      <c r="U140" s="22"/>
      <c r="V140" s="21"/>
      <c r="W140" s="21">
        <f>129155668</f>
        <v>129155668</v>
      </c>
      <c r="X140" s="21">
        <f>W140*1.12</f>
        <v>144654348.16000003</v>
      </c>
      <c r="Y140" s="22"/>
      <c r="Z140" s="22">
        <v>2017</v>
      </c>
      <c r="AA140" s="22"/>
    </row>
    <row r="141" spans="1:27" ht="63.75" customHeight="1" x14ac:dyDescent="0.2">
      <c r="A141" s="82" t="s">
        <v>959</v>
      </c>
      <c r="B141" s="22" t="s">
        <v>33</v>
      </c>
      <c r="C141" s="22" t="s">
        <v>966</v>
      </c>
      <c r="D141" s="116" t="s">
        <v>967</v>
      </c>
      <c r="E141" s="116" t="s">
        <v>968</v>
      </c>
      <c r="F141" s="116" t="s">
        <v>967</v>
      </c>
      <c r="G141" s="116" t="s">
        <v>968</v>
      </c>
      <c r="H141" s="116" t="s">
        <v>969</v>
      </c>
      <c r="I141" s="116" t="s">
        <v>970</v>
      </c>
      <c r="J141" s="22" t="s">
        <v>41</v>
      </c>
      <c r="K141" s="116">
        <v>10</v>
      </c>
      <c r="L141" s="116">
        <v>710000000</v>
      </c>
      <c r="M141" s="117" t="s">
        <v>46</v>
      </c>
      <c r="N141" s="117" t="s">
        <v>946</v>
      </c>
      <c r="O141" s="116" t="s">
        <v>43</v>
      </c>
      <c r="P141" s="22"/>
      <c r="Q141" s="22" t="s">
        <v>842</v>
      </c>
      <c r="R141" s="118" t="s">
        <v>63</v>
      </c>
      <c r="S141" s="119"/>
      <c r="T141" s="22"/>
      <c r="U141" s="22"/>
      <c r="V141" s="21"/>
      <c r="W141" s="21">
        <v>0</v>
      </c>
      <c r="X141" s="21">
        <f>W141*1.12</f>
        <v>0</v>
      </c>
      <c r="Y141" s="22"/>
      <c r="Z141" s="22">
        <v>2017</v>
      </c>
      <c r="AA141" s="22"/>
    </row>
    <row r="142" spans="1:27" ht="63.75" customHeight="1" x14ac:dyDescent="0.2">
      <c r="A142" s="82" t="s">
        <v>993</v>
      </c>
      <c r="B142" s="22" t="s">
        <v>33</v>
      </c>
      <c r="C142" s="22" t="s">
        <v>966</v>
      </c>
      <c r="D142" s="124" t="s">
        <v>967</v>
      </c>
      <c r="E142" s="124" t="s">
        <v>968</v>
      </c>
      <c r="F142" s="124" t="s">
        <v>967</v>
      </c>
      <c r="G142" s="124" t="s">
        <v>968</v>
      </c>
      <c r="H142" s="124" t="s">
        <v>969</v>
      </c>
      <c r="I142" s="124" t="s">
        <v>970</v>
      </c>
      <c r="J142" s="22" t="s">
        <v>201</v>
      </c>
      <c r="K142" s="116">
        <v>100</v>
      </c>
      <c r="L142" s="116">
        <v>710000000</v>
      </c>
      <c r="M142" s="117" t="s">
        <v>46</v>
      </c>
      <c r="N142" s="117" t="s">
        <v>946</v>
      </c>
      <c r="O142" s="117" t="s">
        <v>43</v>
      </c>
      <c r="P142" s="22"/>
      <c r="Q142" s="16" t="s">
        <v>842</v>
      </c>
      <c r="R142" s="121" t="s">
        <v>63</v>
      </c>
      <c r="S142" s="119"/>
      <c r="T142" s="22"/>
      <c r="U142" s="22"/>
      <c r="V142" s="21"/>
      <c r="W142" s="38">
        <f>2016012.48/1.12</f>
        <v>1800011.1428571427</v>
      </c>
      <c r="X142" s="21">
        <f t="shared" ref="X142" si="9">W142*1.12</f>
        <v>2016012.48</v>
      </c>
      <c r="Y142" s="125"/>
      <c r="Z142" s="16">
        <v>2017</v>
      </c>
      <c r="AA142" s="22" t="s">
        <v>994</v>
      </c>
    </row>
    <row r="143" spans="1:27" ht="63.75" customHeight="1" x14ac:dyDescent="0.2">
      <c r="A143" s="82" t="s">
        <v>960</v>
      </c>
      <c r="B143" s="22" t="s">
        <v>33</v>
      </c>
      <c r="C143" s="22" t="s">
        <v>919</v>
      </c>
      <c r="D143" s="116" t="s">
        <v>920</v>
      </c>
      <c r="E143" s="116" t="s">
        <v>971</v>
      </c>
      <c r="F143" s="116" t="s">
        <v>920</v>
      </c>
      <c r="G143" s="116" t="s">
        <v>971</v>
      </c>
      <c r="H143" s="116" t="s">
        <v>972</v>
      </c>
      <c r="I143" s="116" t="s">
        <v>973</v>
      </c>
      <c r="J143" s="22" t="s">
        <v>201</v>
      </c>
      <c r="K143" s="116">
        <v>50</v>
      </c>
      <c r="L143" s="116">
        <v>710000000</v>
      </c>
      <c r="M143" s="117" t="s">
        <v>46</v>
      </c>
      <c r="N143" s="117" t="s">
        <v>946</v>
      </c>
      <c r="O143" s="116" t="s">
        <v>43</v>
      </c>
      <c r="P143" s="22"/>
      <c r="Q143" s="22" t="s">
        <v>355</v>
      </c>
      <c r="R143" s="118" t="s">
        <v>63</v>
      </c>
      <c r="S143" s="119"/>
      <c r="T143" s="22"/>
      <c r="U143" s="22"/>
      <c r="V143" s="21"/>
      <c r="W143" s="21">
        <f>3500000+300000</f>
        <v>3800000</v>
      </c>
      <c r="X143" s="21">
        <f>W143*1.12</f>
        <v>4256000</v>
      </c>
      <c r="Y143" s="22"/>
      <c r="Z143" s="22">
        <v>2017</v>
      </c>
      <c r="AA143" s="22"/>
    </row>
    <row r="144" spans="1:27" ht="63.75" customHeight="1" x14ac:dyDescent="0.2">
      <c r="A144" s="82" t="s">
        <v>987</v>
      </c>
      <c r="B144" s="6" t="s">
        <v>33</v>
      </c>
      <c r="C144" s="6" t="s">
        <v>451</v>
      </c>
      <c r="D144" s="34" t="s">
        <v>452</v>
      </c>
      <c r="E144" s="33" t="s">
        <v>453</v>
      </c>
      <c r="F144" s="34" t="s">
        <v>452</v>
      </c>
      <c r="G144" s="33" t="s">
        <v>453</v>
      </c>
      <c r="H144" s="34" t="s">
        <v>458</v>
      </c>
      <c r="I144" s="34" t="s">
        <v>456</v>
      </c>
      <c r="J144" s="32" t="s">
        <v>50</v>
      </c>
      <c r="K144" s="32">
        <v>100</v>
      </c>
      <c r="L144" s="9">
        <v>710000000</v>
      </c>
      <c r="M144" s="11" t="s">
        <v>46</v>
      </c>
      <c r="N144" s="11" t="s">
        <v>989</v>
      </c>
      <c r="O144" s="35" t="s">
        <v>454</v>
      </c>
      <c r="P144" s="34"/>
      <c r="Q144" s="32" t="s">
        <v>990</v>
      </c>
      <c r="R144" s="36" t="s">
        <v>135</v>
      </c>
      <c r="S144" s="32"/>
      <c r="T144" s="37"/>
      <c r="U144" s="38"/>
      <c r="V144" s="38"/>
      <c r="W144" s="38">
        <v>15610423917.4</v>
      </c>
      <c r="X144" s="21">
        <v>17557799592.16</v>
      </c>
      <c r="Y144" s="38" t="s">
        <v>68</v>
      </c>
      <c r="Z144" s="32">
        <v>2017</v>
      </c>
      <c r="AA144" s="32"/>
    </row>
    <row r="145" spans="1:27" ht="63.75" customHeight="1" x14ac:dyDescent="0.2">
      <c r="A145" s="82" t="s">
        <v>988</v>
      </c>
      <c r="B145" s="6" t="s">
        <v>33</v>
      </c>
      <c r="C145" s="6" t="s">
        <v>451</v>
      </c>
      <c r="D145" s="34" t="s">
        <v>452</v>
      </c>
      <c r="E145" s="33" t="s">
        <v>453</v>
      </c>
      <c r="F145" s="34" t="s">
        <v>452</v>
      </c>
      <c r="G145" s="33" t="s">
        <v>453</v>
      </c>
      <c r="H145" s="34" t="s">
        <v>459</v>
      </c>
      <c r="I145" s="34" t="s">
        <v>457</v>
      </c>
      <c r="J145" s="32" t="s">
        <v>50</v>
      </c>
      <c r="K145" s="32">
        <v>100</v>
      </c>
      <c r="L145" s="9">
        <v>710000000</v>
      </c>
      <c r="M145" s="11" t="s">
        <v>46</v>
      </c>
      <c r="N145" s="11" t="s">
        <v>989</v>
      </c>
      <c r="O145" s="35" t="s">
        <v>455</v>
      </c>
      <c r="P145" s="34"/>
      <c r="Q145" s="32" t="s">
        <v>990</v>
      </c>
      <c r="R145" s="36" t="s">
        <v>135</v>
      </c>
      <c r="S145" s="32"/>
      <c r="T145" s="37"/>
      <c r="U145" s="38"/>
      <c r="V145" s="38"/>
      <c r="W145" s="38">
        <v>0</v>
      </c>
      <c r="X145" s="21">
        <v>0</v>
      </c>
      <c r="Y145" s="38" t="s">
        <v>68</v>
      </c>
      <c r="Z145" s="32">
        <v>2017</v>
      </c>
      <c r="AA145" s="32"/>
    </row>
    <row r="146" spans="1:27" ht="63.75" customHeight="1" x14ac:dyDescent="0.2">
      <c r="A146" s="82" t="s">
        <v>1238</v>
      </c>
      <c r="B146" s="6" t="s">
        <v>33</v>
      </c>
      <c r="C146" s="6" t="s">
        <v>451</v>
      </c>
      <c r="D146" s="34" t="s">
        <v>452</v>
      </c>
      <c r="E146" s="33" t="s">
        <v>453</v>
      </c>
      <c r="F146" s="34" t="s">
        <v>452</v>
      </c>
      <c r="G146" s="33" t="s">
        <v>453</v>
      </c>
      <c r="H146" s="34" t="s">
        <v>459</v>
      </c>
      <c r="I146" s="34" t="s">
        <v>457</v>
      </c>
      <c r="J146" s="32" t="s">
        <v>50</v>
      </c>
      <c r="K146" s="32">
        <v>100</v>
      </c>
      <c r="L146" s="9">
        <v>710000000</v>
      </c>
      <c r="M146" s="11" t="s">
        <v>46</v>
      </c>
      <c r="N146" s="11" t="s">
        <v>989</v>
      </c>
      <c r="O146" s="35" t="s">
        <v>455</v>
      </c>
      <c r="P146" s="34"/>
      <c r="Q146" s="32" t="s">
        <v>990</v>
      </c>
      <c r="R146" s="36" t="s">
        <v>135</v>
      </c>
      <c r="S146" s="32"/>
      <c r="T146" s="37"/>
      <c r="U146" s="38"/>
      <c r="V146" s="38"/>
      <c r="W146" s="38">
        <v>40882447471.589996</v>
      </c>
      <c r="X146" s="21">
        <v>45821956467.129997</v>
      </c>
      <c r="Y146" s="38" t="s">
        <v>68</v>
      </c>
      <c r="Z146" s="32">
        <v>2017</v>
      </c>
      <c r="AA146" s="32" t="s">
        <v>794</v>
      </c>
    </row>
    <row r="147" spans="1:27" ht="63.75" customHeight="1" x14ac:dyDescent="0.2">
      <c r="A147" s="82" t="s">
        <v>1085</v>
      </c>
      <c r="B147" s="6" t="s">
        <v>33</v>
      </c>
      <c r="C147" s="10" t="s">
        <v>1082</v>
      </c>
      <c r="D147" s="10" t="s">
        <v>1093</v>
      </c>
      <c r="E147" s="10" t="s">
        <v>1095</v>
      </c>
      <c r="F147" s="10" t="s">
        <v>1094</v>
      </c>
      <c r="G147" s="10" t="s">
        <v>1096</v>
      </c>
      <c r="H147" s="10" t="s">
        <v>1083</v>
      </c>
      <c r="I147" s="10" t="s">
        <v>1084</v>
      </c>
      <c r="J147" s="22" t="s">
        <v>201</v>
      </c>
      <c r="K147" s="27">
        <v>0</v>
      </c>
      <c r="L147" s="9">
        <v>710000000</v>
      </c>
      <c r="M147" s="11" t="s">
        <v>46</v>
      </c>
      <c r="N147" s="117" t="s">
        <v>130</v>
      </c>
      <c r="O147" s="124" t="s">
        <v>43</v>
      </c>
      <c r="P147" s="27"/>
      <c r="Q147" s="6" t="s">
        <v>44</v>
      </c>
      <c r="R147" s="121" t="s">
        <v>63</v>
      </c>
      <c r="S147" s="27"/>
      <c r="T147" s="27"/>
      <c r="U147" s="27"/>
      <c r="V147" s="140"/>
      <c r="W147" s="140">
        <v>8100000</v>
      </c>
      <c r="X147" s="141">
        <f>W147*1.12</f>
        <v>9072000</v>
      </c>
      <c r="Y147" s="142"/>
      <c r="Z147" s="16">
        <v>2017</v>
      </c>
      <c r="AA147" s="27"/>
    </row>
    <row r="148" spans="1:27" ht="63.75" customHeight="1" x14ac:dyDescent="0.2">
      <c r="A148" s="82" t="s">
        <v>1175</v>
      </c>
      <c r="B148" s="6" t="s">
        <v>33</v>
      </c>
      <c r="C148" s="6" t="s">
        <v>919</v>
      </c>
      <c r="D148" s="7" t="s">
        <v>920</v>
      </c>
      <c r="E148" s="8" t="s">
        <v>971</v>
      </c>
      <c r="F148" s="8" t="s">
        <v>920</v>
      </c>
      <c r="G148" s="8" t="s">
        <v>971</v>
      </c>
      <c r="H148" s="11" t="s">
        <v>1176</v>
      </c>
      <c r="I148" s="11" t="s">
        <v>1177</v>
      </c>
      <c r="J148" s="10" t="s">
        <v>41</v>
      </c>
      <c r="K148" s="9">
        <v>100</v>
      </c>
      <c r="L148" s="9">
        <v>710000000</v>
      </c>
      <c r="M148" s="11" t="s">
        <v>46</v>
      </c>
      <c r="N148" s="11" t="s">
        <v>1124</v>
      </c>
      <c r="O148" s="12" t="s">
        <v>43</v>
      </c>
      <c r="P148" s="10"/>
      <c r="Q148" s="10" t="s">
        <v>44</v>
      </c>
      <c r="R148" s="13" t="s">
        <v>63</v>
      </c>
      <c r="S148" s="14"/>
      <c r="T148" s="10"/>
      <c r="U148" s="10"/>
      <c r="V148" s="15"/>
      <c r="W148" s="15">
        <v>9070000</v>
      </c>
      <c r="X148" s="15">
        <f>W148*1.12</f>
        <v>10158400.000000002</v>
      </c>
      <c r="Y148" s="10"/>
      <c r="Z148" s="10">
        <v>2017</v>
      </c>
      <c r="AA148" s="16"/>
    </row>
    <row r="149" spans="1:27" ht="12.75" customHeight="1" x14ac:dyDescent="0.2">
      <c r="A149" s="17" t="s">
        <v>29</v>
      </c>
      <c r="B149" s="4"/>
      <c r="C149" s="4"/>
      <c r="D149" s="4"/>
      <c r="E149" s="4"/>
      <c r="F149" s="4"/>
      <c r="G149" s="4"/>
      <c r="H149" s="4"/>
      <c r="I149" s="4"/>
      <c r="J149" s="4"/>
      <c r="K149" s="4"/>
      <c r="L149" s="4"/>
      <c r="M149" s="4"/>
      <c r="N149" s="4"/>
      <c r="O149" s="4"/>
      <c r="P149" s="4"/>
      <c r="Q149" s="4"/>
      <c r="R149" s="4"/>
      <c r="S149" s="4"/>
      <c r="T149" s="4"/>
      <c r="U149" s="4"/>
      <c r="V149" s="4"/>
      <c r="W149" s="66">
        <f>SUBTOTAL(9,W126:W148)</f>
        <v>71527862781.552856</v>
      </c>
      <c r="X149" s="66">
        <f>SUBTOTAL(9,X126:X148)</f>
        <v>80017619789.779999</v>
      </c>
      <c r="Y149" s="4"/>
      <c r="Z149" s="4"/>
      <c r="AA149" s="4"/>
    </row>
    <row r="150" spans="1:27" ht="12.75" customHeight="1" x14ac:dyDescent="0.2">
      <c r="A150" s="17" t="s">
        <v>31</v>
      </c>
      <c r="B150" s="4"/>
      <c r="C150" s="4"/>
      <c r="D150" s="4"/>
      <c r="E150" s="4"/>
      <c r="F150" s="4"/>
      <c r="G150" s="4"/>
      <c r="H150" s="4"/>
      <c r="I150" s="4"/>
      <c r="J150" s="4"/>
      <c r="K150" s="4"/>
      <c r="L150" s="4"/>
      <c r="M150" s="4"/>
      <c r="N150" s="4"/>
      <c r="O150" s="4"/>
      <c r="P150" s="4"/>
      <c r="Q150" s="4"/>
      <c r="R150" s="4"/>
      <c r="S150" s="4"/>
      <c r="T150" s="4"/>
      <c r="U150" s="4"/>
      <c r="V150" s="4"/>
      <c r="W150" s="67"/>
      <c r="X150" s="67"/>
      <c r="Y150" s="4"/>
      <c r="Z150" s="4"/>
      <c r="AA150" s="4"/>
    </row>
    <row r="151" spans="1:27" ht="114.75" customHeight="1" x14ac:dyDescent="0.2">
      <c r="A151" s="5" t="s">
        <v>653</v>
      </c>
      <c r="B151" s="6" t="s">
        <v>33</v>
      </c>
      <c r="C151" s="6" t="s">
        <v>34</v>
      </c>
      <c r="D151" s="7" t="s">
        <v>35</v>
      </c>
      <c r="E151" s="8" t="s">
        <v>36</v>
      </c>
      <c r="F151" s="8" t="s">
        <v>37</v>
      </c>
      <c r="G151" s="8" t="s">
        <v>38</v>
      </c>
      <c r="H151" s="9" t="s">
        <v>39</v>
      </c>
      <c r="I151" s="9" t="s">
        <v>40</v>
      </c>
      <c r="J151" s="10" t="s">
        <v>41</v>
      </c>
      <c r="K151" s="9">
        <v>100</v>
      </c>
      <c r="L151" s="9">
        <v>710000000</v>
      </c>
      <c r="M151" s="11" t="s">
        <v>46</v>
      </c>
      <c r="N151" s="11" t="s">
        <v>42</v>
      </c>
      <c r="O151" s="12" t="s">
        <v>43</v>
      </c>
      <c r="P151" s="10"/>
      <c r="Q151" s="10" t="s">
        <v>44</v>
      </c>
      <c r="R151" s="13" t="s">
        <v>45</v>
      </c>
      <c r="S151" s="14"/>
      <c r="T151" s="10"/>
      <c r="U151" s="10"/>
      <c r="V151" s="15"/>
      <c r="W151" s="15">
        <v>14000000</v>
      </c>
      <c r="X151" s="15">
        <f t="shared" ref="X151" si="10">W151*1.12</f>
        <v>15680000.000000002</v>
      </c>
      <c r="Y151" s="10"/>
      <c r="Z151" s="10">
        <v>2017</v>
      </c>
      <c r="AA151" s="32"/>
    </row>
    <row r="152" spans="1:27" ht="63.75" customHeight="1" x14ac:dyDescent="0.2">
      <c r="A152" s="5" t="s">
        <v>654</v>
      </c>
      <c r="B152" s="6" t="s">
        <v>33</v>
      </c>
      <c r="C152" s="6" t="s">
        <v>47</v>
      </c>
      <c r="D152" s="7" t="s">
        <v>48</v>
      </c>
      <c r="E152" s="8" t="s">
        <v>49</v>
      </c>
      <c r="F152" s="8" t="s">
        <v>48</v>
      </c>
      <c r="G152" s="8" t="s">
        <v>49</v>
      </c>
      <c r="H152" s="9"/>
      <c r="I152" s="9"/>
      <c r="J152" s="10" t="s">
        <v>50</v>
      </c>
      <c r="K152" s="9">
        <v>95</v>
      </c>
      <c r="L152" s="9">
        <v>710000000</v>
      </c>
      <c r="M152" s="11" t="s">
        <v>46</v>
      </c>
      <c r="N152" s="11" t="s">
        <v>42</v>
      </c>
      <c r="O152" s="12" t="s">
        <v>43</v>
      </c>
      <c r="P152" s="10"/>
      <c r="Q152" s="10" t="s">
        <v>59</v>
      </c>
      <c r="R152" s="13" t="s">
        <v>45</v>
      </c>
      <c r="S152" s="14"/>
      <c r="T152" s="10"/>
      <c r="U152" s="10"/>
      <c r="V152" s="15"/>
      <c r="W152" s="15">
        <v>0</v>
      </c>
      <c r="X152" s="15">
        <f t="shared" ref="X152:X159" si="11">W152*1.12</f>
        <v>0</v>
      </c>
      <c r="Y152" s="10"/>
      <c r="Z152" s="10">
        <v>2017</v>
      </c>
      <c r="AA152" s="32"/>
    </row>
    <row r="153" spans="1:27" ht="63.75" customHeight="1" x14ac:dyDescent="0.2">
      <c r="A153" s="5" t="s">
        <v>1304</v>
      </c>
      <c r="B153" s="6" t="s">
        <v>33</v>
      </c>
      <c r="C153" s="6" t="s">
        <v>47</v>
      </c>
      <c r="D153" s="7" t="s">
        <v>48</v>
      </c>
      <c r="E153" s="8" t="s">
        <v>49</v>
      </c>
      <c r="F153" s="8" t="s">
        <v>48</v>
      </c>
      <c r="G153" s="8" t="s">
        <v>49</v>
      </c>
      <c r="H153" s="9"/>
      <c r="I153" s="9"/>
      <c r="J153" s="10" t="s">
        <v>50</v>
      </c>
      <c r="K153" s="9">
        <v>95</v>
      </c>
      <c r="L153" s="9">
        <v>710000000</v>
      </c>
      <c r="M153" s="11" t="s">
        <v>46</v>
      </c>
      <c r="N153" s="11" t="s">
        <v>42</v>
      </c>
      <c r="O153" s="12" t="s">
        <v>43</v>
      </c>
      <c r="P153" s="10"/>
      <c r="Q153" s="10" t="s">
        <v>59</v>
      </c>
      <c r="R153" s="13" t="s">
        <v>45</v>
      </c>
      <c r="S153" s="14"/>
      <c r="T153" s="10"/>
      <c r="U153" s="10"/>
      <c r="V153" s="15"/>
      <c r="W153" s="15">
        <v>7948000</v>
      </c>
      <c r="X153" s="15">
        <f>W153*1.12</f>
        <v>8901760</v>
      </c>
      <c r="Y153" s="10"/>
      <c r="Z153" s="10">
        <v>2017</v>
      </c>
      <c r="AA153" s="32" t="s">
        <v>1292</v>
      </c>
    </row>
    <row r="154" spans="1:27" ht="63.75" customHeight="1" x14ac:dyDescent="0.2">
      <c r="A154" s="5" t="s">
        <v>655</v>
      </c>
      <c r="B154" s="6" t="s">
        <v>33</v>
      </c>
      <c r="C154" s="6" t="s">
        <v>51</v>
      </c>
      <c r="D154" s="7" t="s">
        <v>52</v>
      </c>
      <c r="E154" s="8" t="s">
        <v>53</v>
      </c>
      <c r="F154" s="8" t="s">
        <v>52</v>
      </c>
      <c r="G154" s="8" t="s">
        <v>53</v>
      </c>
      <c r="H154" s="9"/>
      <c r="I154" s="9"/>
      <c r="J154" s="6" t="s">
        <v>41</v>
      </c>
      <c r="K154" s="9">
        <v>100</v>
      </c>
      <c r="L154" s="9">
        <v>710000000</v>
      </c>
      <c r="M154" s="11" t="s">
        <v>46</v>
      </c>
      <c r="N154" s="11" t="s">
        <v>42</v>
      </c>
      <c r="O154" s="12" t="s">
        <v>43</v>
      </c>
      <c r="P154" s="10"/>
      <c r="Q154" s="10" t="s">
        <v>44</v>
      </c>
      <c r="R154" s="13" t="s">
        <v>45</v>
      </c>
      <c r="S154" s="14"/>
      <c r="T154" s="10"/>
      <c r="U154" s="10"/>
      <c r="V154" s="15"/>
      <c r="W154" s="15">
        <v>6741000</v>
      </c>
      <c r="X154" s="15">
        <f t="shared" si="11"/>
        <v>7549920.0000000009</v>
      </c>
      <c r="Y154" s="10"/>
      <c r="Z154" s="10">
        <v>2017</v>
      </c>
      <c r="AA154" s="32"/>
    </row>
    <row r="155" spans="1:27" ht="114.75" customHeight="1" x14ac:dyDescent="0.2">
      <c r="A155" s="5" t="s">
        <v>656</v>
      </c>
      <c r="B155" s="6" t="s">
        <v>33</v>
      </c>
      <c r="C155" s="6" t="s">
        <v>54</v>
      </c>
      <c r="D155" s="7" t="s">
        <v>55</v>
      </c>
      <c r="E155" s="8" t="s">
        <v>56</v>
      </c>
      <c r="F155" s="8" t="s">
        <v>62</v>
      </c>
      <c r="G155" s="8" t="s">
        <v>57</v>
      </c>
      <c r="H155" s="9"/>
      <c r="I155" s="9"/>
      <c r="J155" s="6" t="s">
        <v>201</v>
      </c>
      <c r="K155" s="9">
        <v>100</v>
      </c>
      <c r="L155" s="9">
        <v>710000000</v>
      </c>
      <c r="M155" s="11" t="s">
        <v>46</v>
      </c>
      <c r="N155" s="11" t="s">
        <v>58</v>
      </c>
      <c r="O155" s="12" t="s">
        <v>43</v>
      </c>
      <c r="P155" s="10"/>
      <c r="Q155" s="10" t="s">
        <v>779</v>
      </c>
      <c r="R155" s="13" t="s">
        <v>45</v>
      </c>
      <c r="S155" s="14"/>
      <c r="T155" s="10"/>
      <c r="U155" s="10"/>
      <c r="V155" s="15"/>
      <c r="W155" s="15">
        <v>4000000</v>
      </c>
      <c r="X155" s="15">
        <f t="shared" si="11"/>
        <v>4480000</v>
      </c>
      <c r="Y155" s="10"/>
      <c r="Z155" s="10">
        <v>2017</v>
      </c>
      <c r="AA155" s="16"/>
    </row>
    <row r="156" spans="1:27" ht="63.75" customHeight="1" x14ac:dyDescent="0.2">
      <c r="A156" s="5" t="s">
        <v>657</v>
      </c>
      <c r="B156" s="6" t="s">
        <v>33</v>
      </c>
      <c r="C156" s="6" t="s">
        <v>64</v>
      </c>
      <c r="D156" s="7" t="s">
        <v>65</v>
      </c>
      <c r="E156" s="8" t="s">
        <v>66</v>
      </c>
      <c r="F156" s="8" t="s">
        <v>65</v>
      </c>
      <c r="G156" s="8" t="s">
        <v>66</v>
      </c>
      <c r="H156" s="9" t="s">
        <v>77</v>
      </c>
      <c r="I156" s="9" t="s">
        <v>78</v>
      </c>
      <c r="J156" s="10" t="s">
        <v>50</v>
      </c>
      <c r="K156" s="9">
        <v>50</v>
      </c>
      <c r="L156" s="9">
        <v>710000000</v>
      </c>
      <c r="M156" s="11" t="s">
        <v>46</v>
      </c>
      <c r="N156" s="11" t="s">
        <v>67</v>
      </c>
      <c r="O156" s="12" t="s">
        <v>43</v>
      </c>
      <c r="P156" s="10"/>
      <c r="Q156" s="10" t="s">
        <v>59</v>
      </c>
      <c r="R156" s="13" t="s">
        <v>45</v>
      </c>
      <c r="S156" s="14"/>
      <c r="T156" s="10"/>
      <c r="U156" s="10"/>
      <c r="V156" s="15"/>
      <c r="W156" s="15">
        <v>543056210</v>
      </c>
      <c r="X156" s="15">
        <f t="shared" si="11"/>
        <v>608222955.20000005</v>
      </c>
      <c r="Y156" s="10" t="s">
        <v>68</v>
      </c>
      <c r="Z156" s="10">
        <v>2017</v>
      </c>
      <c r="AA156" s="32"/>
    </row>
    <row r="157" spans="1:27" ht="76.5" customHeight="1" x14ac:dyDescent="0.2">
      <c r="A157" s="5" t="s">
        <v>658</v>
      </c>
      <c r="B157" s="6" t="s">
        <v>33</v>
      </c>
      <c r="C157" s="6" t="s">
        <v>69</v>
      </c>
      <c r="D157" s="7" t="s">
        <v>70</v>
      </c>
      <c r="E157" s="8" t="s">
        <v>71</v>
      </c>
      <c r="F157" s="8" t="s">
        <v>72</v>
      </c>
      <c r="G157" s="8" t="s">
        <v>73</v>
      </c>
      <c r="H157" s="9" t="s">
        <v>74</v>
      </c>
      <c r="I157" s="9" t="s">
        <v>75</v>
      </c>
      <c r="J157" s="10" t="s">
        <v>50</v>
      </c>
      <c r="K157" s="9">
        <v>50</v>
      </c>
      <c r="L157" s="9">
        <v>710000000</v>
      </c>
      <c r="M157" s="11" t="s">
        <v>46</v>
      </c>
      <c r="N157" s="11" t="s">
        <v>581</v>
      </c>
      <c r="O157" s="12" t="s">
        <v>76</v>
      </c>
      <c r="P157" s="10"/>
      <c r="Q157" s="10" t="s">
        <v>44</v>
      </c>
      <c r="R157" s="13" t="s">
        <v>45</v>
      </c>
      <c r="S157" s="14"/>
      <c r="T157" s="10"/>
      <c r="U157" s="10"/>
      <c r="V157" s="15"/>
      <c r="W157" s="15">
        <v>0</v>
      </c>
      <c r="X157" s="15">
        <f t="shared" si="11"/>
        <v>0</v>
      </c>
      <c r="Y157" s="10" t="s">
        <v>68</v>
      </c>
      <c r="Z157" s="10">
        <v>2017</v>
      </c>
      <c r="AA157" s="16"/>
    </row>
    <row r="158" spans="1:27" ht="76.5" customHeight="1" x14ac:dyDescent="0.2">
      <c r="A158" s="5" t="s">
        <v>799</v>
      </c>
      <c r="B158" s="6" t="s">
        <v>33</v>
      </c>
      <c r="C158" s="6" t="s">
        <v>69</v>
      </c>
      <c r="D158" s="7" t="s">
        <v>70</v>
      </c>
      <c r="E158" s="8" t="s">
        <v>71</v>
      </c>
      <c r="F158" s="8" t="s">
        <v>72</v>
      </c>
      <c r="G158" s="8" t="s">
        <v>73</v>
      </c>
      <c r="H158" s="9" t="s">
        <v>74</v>
      </c>
      <c r="I158" s="9" t="s">
        <v>75</v>
      </c>
      <c r="J158" s="10" t="s">
        <v>50</v>
      </c>
      <c r="K158" s="9">
        <v>50</v>
      </c>
      <c r="L158" s="9">
        <v>710000000</v>
      </c>
      <c r="M158" s="11" t="s">
        <v>46</v>
      </c>
      <c r="N158" s="11" t="s">
        <v>581</v>
      </c>
      <c r="O158" s="12" t="s">
        <v>76</v>
      </c>
      <c r="P158" s="10"/>
      <c r="Q158" s="10" t="s">
        <v>44</v>
      </c>
      <c r="R158" s="13" t="s">
        <v>45</v>
      </c>
      <c r="S158" s="14"/>
      <c r="T158" s="10"/>
      <c r="U158" s="10"/>
      <c r="V158" s="15"/>
      <c r="W158" s="15">
        <v>18066026</v>
      </c>
      <c r="X158" s="15">
        <f>W158*1.12</f>
        <v>20233949.120000001</v>
      </c>
      <c r="Y158" s="10" t="s">
        <v>68</v>
      </c>
      <c r="Z158" s="10">
        <v>2017</v>
      </c>
      <c r="AA158" s="16" t="s">
        <v>794</v>
      </c>
    </row>
    <row r="159" spans="1:27" ht="76.5" customHeight="1" x14ac:dyDescent="0.2">
      <c r="A159" s="5" t="s">
        <v>659</v>
      </c>
      <c r="B159" s="6" t="s">
        <v>33</v>
      </c>
      <c r="C159" s="6" t="s">
        <v>69</v>
      </c>
      <c r="D159" s="7" t="s">
        <v>70</v>
      </c>
      <c r="E159" s="8" t="s">
        <v>71</v>
      </c>
      <c r="F159" s="8" t="s">
        <v>72</v>
      </c>
      <c r="G159" s="8" t="s">
        <v>73</v>
      </c>
      <c r="H159" s="9" t="s">
        <v>74</v>
      </c>
      <c r="I159" s="9" t="s">
        <v>75</v>
      </c>
      <c r="J159" s="10" t="s">
        <v>50</v>
      </c>
      <c r="K159" s="9">
        <v>50</v>
      </c>
      <c r="L159" s="9">
        <v>710000000</v>
      </c>
      <c r="M159" s="11" t="s">
        <v>46</v>
      </c>
      <c r="N159" s="11" t="s">
        <v>581</v>
      </c>
      <c r="O159" s="12" t="s">
        <v>76</v>
      </c>
      <c r="P159" s="10"/>
      <c r="Q159" s="10" t="s">
        <v>44</v>
      </c>
      <c r="R159" s="13" t="s">
        <v>45</v>
      </c>
      <c r="S159" s="14"/>
      <c r="T159" s="10"/>
      <c r="U159" s="10"/>
      <c r="V159" s="15"/>
      <c r="W159" s="15">
        <v>42547694</v>
      </c>
      <c r="X159" s="15">
        <f t="shared" si="11"/>
        <v>47653417.280000001</v>
      </c>
      <c r="Y159" s="10" t="s">
        <v>68</v>
      </c>
      <c r="Z159" s="10">
        <v>2017</v>
      </c>
      <c r="AA159" s="16"/>
    </row>
    <row r="160" spans="1:27" ht="140.25" customHeight="1" x14ac:dyDescent="0.2">
      <c r="A160" s="5" t="s">
        <v>660</v>
      </c>
      <c r="B160" s="6" t="s">
        <v>33</v>
      </c>
      <c r="C160" s="6" t="s">
        <v>79</v>
      </c>
      <c r="D160" s="7" t="s">
        <v>80</v>
      </c>
      <c r="E160" s="8" t="s">
        <v>81</v>
      </c>
      <c r="F160" s="8" t="s">
        <v>80</v>
      </c>
      <c r="G160" s="8" t="s">
        <v>82</v>
      </c>
      <c r="H160" s="9" t="s">
        <v>83</v>
      </c>
      <c r="I160" s="9" t="s">
        <v>84</v>
      </c>
      <c r="J160" s="10" t="s">
        <v>50</v>
      </c>
      <c r="K160" s="9">
        <v>100</v>
      </c>
      <c r="L160" s="9">
        <v>710000000</v>
      </c>
      <c r="M160" s="11" t="s">
        <v>46</v>
      </c>
      <c r="N160" s="11" t="s">
        <v>67</v>
      </c>
      <c r="O160" s="12" t="s">
        <v>43</v>
      </c>
      <c r="P160" s="10"/>
      <c r="Q160" s="10" t="s">
        <v>134</v>
      </c>
      <c r="R160" s="13" t="s">
        <v>135</v>
      </c>
      <c r="S160" s="14"/>
      <c r="T160" s="10"/>
      <c r="U160" s="10"/>
      <c r="V160" s="15"/>
      <c r="W160" s="15">
        <v>16985000</v>
      </c>
      <c r="X160" s="15">
        <v>16985000</v>
      </c>
      <c r="Y160" s="10"/>
      <c r="Z160" s="10">
        <v>2017</v>
      </c>
      <c r="AA160" s="32"/>
    </row>
    <row r="161" spans="1:27" ht="191.25" customHeight="1" x14ac:dyDescent="0.2">
      <c r="A161" s="5" t="s">
        <v>661</v>
      </c>
      <c r="B161" s="6" t="s">
        <v>33</v>
      </c>
      <c r="C161" s="6" t="s">
        <v>85</v>
      </c>
      <c r="D161" s="7" t="s">
        <v>86</v>
      </c>
      <c r="E161" s="8" t="s">
        <v>87</v>
      </c>
      <c r="F161" s="8" t="s">
        <v>86</v>
      </c>
      <c r="G161" s="8" t="s">
        <v>87</v>
      </c>
      <c r="H161" s="9" t="s">
        <v>88</v>
      </c>
      <c r="I161" s="9" t="s">
        <v>89</v>
      </c>
      <c r="J161" s="10" t="s">
        <v>50</v>
      </c>
      <c r="K161" s="9">
        <v>100</v>
      </c>
      <c r="L161" s="9">
        <v>710000000</v>
      </c>
      <c r="M161" s="11" t="s">
        <v>46</v>
      </c>
      <c r="N161" s="11" t="s">
        <v>129</v>
      </c>
      <c r="O161" s="12" t="s">
        <v>43</v>
      </c>
      <c r="P161" s="10"/>
      <c r="Q161" s="10" t="s">
        <v>134</v>
      </c>
      <c r="R161" s="13" t="s">
        <v>135</v>
      </c>
      <c r="S161" s="14"/>
      <c r="T161" s="10"/>
      <c r="U161" s="10"/>
      <c r="V161" s="15"/>
      <c r="W161" s="15">
        <v>83335000</v>
      </c>
      <c r="X161" s="15">
        <f t="shared" ref="X161:X169" si="12">W161</f>
        <v>83335000</v>
      </c>
      <c r="Y161" s="10"/>
      <c r="Z161" s="10">
        <v>2017</v>
      </c>
      <c r="AA161" s="32"/>
    </row>
    <row r="162" spans="1:27" ht="102" customHeight="1" x14ac:dyDescent="0.2">
      <c r="A162" s="5" t="s">
        <v>662</v>
      </c>
      <c r="B162" s="6" t="s">
        <v>33</v>
      </c>
      <c r="C162" s="6" t="s">
        <v>90</v>
      </c>
      <c r="D162" s="7" t="s">
        <v>91</v>
      </c>
      <c r="E162" s="8" t="s">
        <v>92</v>
      </c>
      <c r="F162" s="8" t="s">
        <v>91</v>
      </c>
      <c r="G162" s="8" t="s">
        <v>92</v>
      </c>
      <c r="H162" s="9" t="s">
        <v>93</v>
      </c>
      <c r="I162" s="9" t="s">
        <v>94</v>
      </c>
      <c r="J162" s="10" t="s">
        <v>50</v>
      </c>
      <c r="K162" s="9">
        <v>100</v>
      </c>
      <c r="L162" s="9">
        <v>710000000</v>
      </c>
      <c r="M162" s="11" t="s">
        <v>46</v>
      </c>
      <c r="N162" s="11" t="s">
        <v>129</v>
      </c>
      <c r="O162" s="12" t="s">
        <v>43</v>
      </c>
      <c r="P162" s="10"/>
      <c r="Q162" s="10" t="s">
        <v>134</v>
      </c>
      <c r="R162" s="13" t="s">
        <v>45</v>
      </c>
      <c r="S162" s="14"/>
      <c r="T162" s="10"/>
      <c r="U162" s="10"/>
      <c r="V162" s="15"/>
      <c r="W162" s="15">
        <v>3728000</v>
      </c>
      <c r="X162" s="15">
        <f t="shared" si="12"/>
        <v>3728000</v>
      </c>
      <c r="Y162" s="10"/>
      <c r="Z162" s="10">
        <v>2017</v>
      </c>
      <c r="AA162" s="32"/>
    </row>
    <row r="163" spans="1:27" ht="63.75" customHeight="1" x14ac:dyDescent="0.2">
      <c r="A163" s="5" t="s">
        <v>663</v>
      </c>
      <c r="B163" s="6" t="s">
        <v>33</v>
      </c>
      <c r="C163" s="6" t="s">
        <v>95</v>
      </c>
      <c r="D163" s="7" t="s">
        <v>96</v>
      </c>
      <c r="E163" s="8" t="s">
        <v>97</v>
      </c>
      <c r="F163" s="8" t="s">
        <v>96</v>
      </c>
      <c r="G163" s="8" t="s">
        <v>97</v>
      </c>
      <c r="H163" s="9" t="s">
        <v>98</v>
      </c>
      <c r="I163" s="9" t="s">
        <v>99</v>
      </c>
      <c r="J163" s="10" t="s">
        <v>50</v>
      </c>
      <c r="K163" s="9">
        <v>100</v>
      </c>
      <c r="L163" s="9">
        <v>710000000</v>
      </c>
      <c r="M163" s="11" t="s">
        <v>46</v>
      </c>
      <c r="N163" s="11" t="s">
        <v>129</v>
      </c>
      <c r="O163" s="12" t="s">
        <v>43</v>
      </c>
      <c r="P163" s="10"/>
      <c r="Q163" s="10" t="s">
        <v>134</v>
      </c>
      <c r="R163" s="13" t="s">
        <v>100</v>
      </c>
      <c r="S163" s="14"/>
      <c r="T163" s="10"/>
      <c r="U163" s="10"/>
      <c r="V163" s="15"/>
      <c r="W163" s="15">
        <v>4538000</v>
      </c>
      <c r="X163" s="15">
        <f t="shared" si="12"/>
        <v>4538000</v>
      </c>
      <c r="Y163" s="10"/>
      <c r="Z163" s="10">
        <v>2017</v>
      </c>
      <c r="AA163" s="32"/>
    </row>
    <row r="164" spans="1:27" ht="63.75" customHeight="1" x14ac:dyDescent="0.2">
      <c r="A164" s="5" t="s">
        <v>664</v>
      </c>
      <c r="B164" s="6" t="s">
        <v>33</v>
      </c>
      <c r="C164" s="6" t="s">
        <v>101</v>
      </c>
      <c r="D164" s="7" t="s">
        <v>102</v>
      </c>
      <c r="E164" s="8" t="s">
        <v>103</v>
      </c>
      <c r="F164" s="8" t="s">
        <v>102</v>
      </c>
      <c r="G164" s="8" t="s">
        <v>103</v>
      </c>
      <c r="H164" s="9" t="s">
        <v>104</v>
      </c>
      <c r="I164" s="9" t="s">
        <v>105</v>
      </c>
      <c r="J164" s="10" t="s">
        <v>50</v>
      </c>
      <c r="K164" s="9">
        <v>100</v>
      </c>
      <c r="L164" s="9">
        <v>710000000</v>
      </c>
      <c r="M164" s="11" t="s">
        <v>46</v>
      </c>
      <c r="N164" s="11" t="s">
        <v>129</v>
      </c>
      <c r="O164" s="12" t="s">
        <v>43</v>
      </c>
      <c r="P164" s="10"/>
      <c r="Q164" s="10" t="s">
        <v>134</v>
      </c>
      <c r="R164" s="13" t="s">
        <v>45</v>
      </c>
      <c r="S164" s="14"/>
      <c r="T164" s="10"/>
      <c r="U164" s="10"/>
      <c r="V164" s="15"/>
      <c r="W164" s="15">
        <v>4080000</v>
      </c>
      <c r="X164" s="15">
        <f t="shared" si="12"/>
        <v>4080000</v>
      </c>
      <c r="Y164" s="10"/>
      <c r="Z164" s="10">
        <v>2017</v>
      </c>
      <c r="AA164" s="32"/>
    </row>
    <row r="165" spans="1:27" ht="140.25" customHeight="1" x14ac:dyDescent="0.2">
      <c r="A165" s="5" t="s">
        <v>665</v>
      </c>
      <c r="B165" s="6" t="s">
        <v>33</v>
      </c>
      <c r="C165" s="6" t="s">
        <v>106</v>
      </c>
      <c r="D165" s="7" t="s">
        <v>107</v>
      </c>
      <c r="E165" s="8" t="s">
        <v>108</v>
      </c>
      <c r="F165" s="8" t="s">
        <v>109</v>
      </c>
      <c r="G165" s="8" t="s">
        <v>110</v>
      </c>
      <c r="H165" s="9" t="s">
        <v>127</v>
      </c>
      <c r="I165" s="9" t="s">
        <v>128</v>
      </c>
      <c r="J165" s="10" t="s">
        <v>50</v>
      </c>
      <c r="K165" s="9">
        <v>100</v>
      </c>
      <c r="L165" s="9">
        <v>710000000</v>
      </c>
      <c r="M165" s="11" t="s">
        <v>46</v>
      </c>
      <c r="N165" s="11" t="s">
        <v>129</v>
      </c>
      <c r="O165" s="12" t="s">
        <v>43</v>
      </c>
      <c r="P165" s="10"/>
      <c r="Q165" s="10" t="s">
        <v>134</v>
      </c>
      <c r="R165" s="13" t="s">
        <v>135</v>
      </c>
      <c r="S165" s="14"/>
      <c r="T165" s="10"/>
      <c r="U165" s="10"/>
      <c r="V165" s="15"/>
      <c r="W165" s="15">
        <v>272280</v>
      </c>
      <c r="X165" s="15">
        <f t="shared" si="12"/>
        <v>272280</v>
      </c>
      <c r="Y165" s="10"/>
      <c r="Z165" s="10">
        <v>2017</v>
      </c>
      <c r="AA165" s="32"/>
    </row>
    <row r="166" spans="1:27" ht="114.75" customHeight="1" x14ac:dyDescent="0.2">
      <c r="A166" s="5" t="s">
        <v>666</v>
      </c>
      <c r="B166" s="6" t="s">
        <v>33</v>
      </c>
      <c r="C166" s="6" t="s">
        <v>34</v>
      </c>
      <c r="D166" s="7" t="s">
        <v>35</v>
      </c>
      <c r="E166" s="8" t="s">
        <v>111</v>
      </c>
      <c r="F166" s="8" t="s">
        <v>37</v>
      </c>
      <c r="G166" s="8" t="s">
        <v>112</v>
      </c>
      <c r="H166" s="9" t="s">
        <v>113</v>
      </c>
      <c r="I166" s="9" t="s">
        <v>114</v>
      </c>
      <c r="J166" s="10" t="s">
        <v>50</v>
      </c>
      <c r="K166" s="9">
        <v>100</v>
      </c>
      <c r="L166" s="9">
        <v>710000000</v>
      </c>
      <c r="M166" s="11" t="s">
        <v>46</v>
      </c>
      <c r="N166" s="11" t="s">
        <v>129</v>
      </c>
      <c r="O166" s="12" t="s">
        <v>43</v>
      </c>
      <c r="P166" s="10"/>
      <c r="Q166" s="10" t="s">
        <v>134</v>
      </c>
      <c r="R166" s="13" t="s">
        <v>45</v>
      </c>
      <c r="S166" s="14"/>
      <c r="T166" s="10"/>
      <c r="U166" s="10"/>
      <c r="V166" s="15"/>
      <c r="W166" s="15">
        <v>4000000</v>
      </c>
      <c r="X166" s="15">
        <f t="shared" si="12"/>
        <v>4000000</v>
      </c>
      <c r="Y166" s="10"/>
      <c r="Z166" s="10">
        <v>2017</v>
      </c>
      <c r="AA166" s="32"/>
    </row>
    <row r="167" spans="1:27" ht="63.75" customHeight="1" x14ac:dyDescent="0.2">
      <c r="A167" s="5" t="s">
        <v>667</v>
      </c>
      <c r="B167" s="6" t="s">
        <v>33</v>
      </c>
      <c r="C167" s="6" t="s">
        <v>115</v>
      </c>
      <c r="D167" s="7" t="s">
        <v>116</v>
      </c>
      <c r="E167" s="8" t="s">
        <v>117</v>
      </c>
      <c r="F167" s="8" t="s">
        <v>116</v>
      </c>
      <c r="G167" s="8" t="s">
        <v>117</v>
      </c>
      <c r="H167" s="9" t="s">
        <v>118</v>
      </c>
      <c r="I167" s="9" t="s">
        <v>119</v>
      </c>
      <c r="J167" s="10" t="s">
        <v>50</v>
      </c>
      <c r="K167" s="9">
        <v>0</v>
      </c>
      <c r="L167" s="9">
        <v>710000000</v>
      </c>
      <c r="M167" s="11" t="s">
        <v>46</v>
      </c>
      <c r="N167" s="11" t="s">
        <v>130</v>
      </c>
      <c r="O167" s="12" t="s">
        <v>43</v>
      </c>
      <c r="P167" s="10"/>
      <c r="Q167" s="10" t="s">
        <v>136</v>
      </c>
      <c r="R167" s="13" t="s">
        <v>135</v>
      </c>
      <c r="S167" s="14"/>
      <c r="T167" s="10"/>
      <c r="U167" s="10"/>
      <c r="V167" s="15"/>
      <c r="W167" s="15">
        <v>20988000</v>
      </c>
      <c r="X167" s="15">
        <f t="shared" si="12"/>
        <v>20988000</v>
      </c>
      <c r="Y167" s="10"/>
      <c r="Z167" s="10" t="s">
        <v>138</v>
      </c>
      <c r="AA167" s="16"/>
    </row>
    <row r="168" spans="1:27" ht="63.75" customHeight="1" x14ac:dyDescent="0.2">
      <c r="A168" s="5" t="s">
        <v>668</v>
      </c>
      <c r="B168" s="6" t="s">
        <v>33</v>
      </c>
      <c r="C168" s="6" t="s">
        <v>95</v>
      </c>
      <c r="D168" s="7" t="s">
        <v>96</v>
      </c>
      <c r="E168" s="8" t="s">
        <v>97</v>
      </c>
      <c r="F168" s="8" t="s">
        <v>96</v>
      </c>
      <c r="G168" s="8" t="s">
        <v>97</v>
      </c>
      <c r="H168" s="9" t="s">
        <v>120</v>
      </c>
      <c r="I168" s="9" t="s">
        <v>121</v>
      </c>
      <c r="J168" s="10" t="s">
        <v>50</v>
      </c>
      <c r="K168" s="9">
        <v>0</v>
      </c>
      <c r="L168" s="9">
        <v>710000000</v>
      </c>
      <c r="M168" s="11" t="s">
        <v>46</v>
      </c>
      <c r="N168" s="11" t="s">
        <v>131</v>
      </c>
      <c r="O168" s="12" t="s">
        <v>133</v>
      </c>
      <c r="P168" s="10"/>
      <c r="Q168" s="10" t="s">
        <v>137</v>
      </c>
      <c r="R168" s="13" t="s">
        <v>135</v>
      </c>
      <c r="S168" s="14"/>
      <c r="T168" s="10"/>
      <c r="U168" s="10"/>
      <c r="V168" s="15"/>
      <c r="W168" s="15">
        <v>12800000</v>
      </c>
      <c r="X168" s="15">
        <f t="shared" si="12"/>
        <v>12800000</v>
      </c>
      <c r="Y168" s="10"/>
      <c r="Z168" s="10" t="s">
        <v>139</v>
      </c>
      <c r="AA168" s="16"/>
    </row>
    <row r="169" spans="1:27" ht="63.75" customHeight="1" x14ac:dyDescent="0.2">
      <c r="A169" s="5" t="s">
        <v>669</v>
      </c>
      <c r="B169" s="6" t="s">
        <v>33</v>
      </c>
      <c r="C169" s="6" t="s">
        <v>122</v>
      </c>
      <c r="D169" s="7" t="s">
        <v>123</v>
      </c>
      <c r="E169" s="8" t="s">
        <v>124</v>
      </c>
      <c r="F169" s="8" t="s">
        <v>123</v>
      </c>
      <c r="G169" s="8" t="s">
        <v>124</v>
      </c>
      <c r="H169" s="9" t="s">
        <v>125</v>
      </c>
      <c r="I169" s="9" t="s">
        <v>126</v>
      </c>
      <c r="J169" s="10" t="s">
        <v>50</v>
      </c>
      <c r="K169" s="9">
        <v>0</v>
      </c>
      <c r="L169" s="9">
        <v>710000000</v>
      </c>
      <c r="M169" s="11" t="s">
        <v>46</v>
      </c>
      <c r="N169" s="11" t="s">
        <v>132</v>
      </c>
      <c r="O169" s="12" t="s">
        <v>133</v>
      </c>
      <c r="P169" s="10"/>
      <c r="Q169" s="10" t="s">
        <v>137</v>
      </c>
      <c r="R169" s="13" t="s">
        <v>135</v>
      </c>
      <c r="S169" s="14"/>
      <c r="T169" s="10"/>
      <c r="U169" s="10"/>
      <c r="V169" s="15"/>
      <c r="W169" s="15">
        <v>20275000</v>
      </c>
      <c r="X169" s="15">
        <f t="shared" si="12"/>
        <v>20275000</v>
      </c>
      <c r="Y169" s="10"/>
      <c r="Z169" s="10" t="s">
        <v>140</v>
      </c>
      <c r="AA169" s="16"/>
    </row>
    <row r="170" spans="1:27" ht="89.25" customHeight="1" x14ac:dyDescent="0.2">
      <c r="A170" s="5" t="s">
        <v>670</v>
      </c>
      <c r="B170" s="6" t="s">
        <v>33</v>
      </c>
      <c r="C170" s="6" t="s">
        <v>141</v>
      </c>
      <c r="D170" s="7" t="s">
        <v>142</v>
      </c>
      <c r="E170" s="8" t="s">
        <v>143</v>
      </c>
      <c r="F170" s="8" t="s">
        <v>142</v>
      </c>
      <c r="G170" s="8" t="s">
        <v>143</v>
      </c>
      <c r="H170" s="9" t="s">
        <v>144</v>
      </c>
      <c r="I170" s="9" t="s">
        <v>145</v>
      </c>
      <c r="J170" s="10" t="s">
        <v>41</v>
      </c>
      <c r="K170" s="9">
        <v>0</v>
      </c>
      <c r="L170" s="9">
        <v>710000000</v>
      </c>
      <c r="M170" s="11" t="s">
        <v>46</v>
      </c>
      <c r="N170" s="11" t="s">
        <v>58</v>
      </c>
      <c r="O170" s="12" t="s">
        <v>43</v>
      </c>
      <c r="P170" s="10"/>
      <c r="Q170" s="10" t="s">
        <v>44</v>
      </c>
      <c r="R170" s="13" t="s">
        <v>45</v>
      </c>
      <c r="S170" s="14"/>
      <c r="T170" s="10"/>
      <c r="U170" s="10"/>
      <c r="V170" s="15"/>
      <c r="W170" s="15">
        <v>0</v>
      </c>
      <c r="X170" s="15">
        <f t="shared" ref="X170:X181" si="13">W170*1.12</f>
        <v>0</v>
      </c>
      <c r="Y170" s="10"/>
      <c r="Z170" s="10">
        <v>2017</v>
      </c>
      <c r="AA170" s="16"/>
    </row>
    <row r="171" spans="1:27" ht="89.25" customHeight="1" x14ac:dyDescent="0.2">
      <c r="A171" s="5" t="s">
        <v>792</v>
      </c>
      <c r="B171" s="6" t="s">
        <v>33</v>
      </c>
      <c r="C171" s="6" t="s">
        <v>141</v>
      </c>
      <c r="D171" s="7" t="s">
        <v>142</v>
      </c>
      <c r="E171" s="8" t="s">
        <v>143</v>
      </c>
      <c r="F171" s="8" t="s">
        <v>142</v>
      </c>
      <c r="G171" s="8" t="s">
        <v>143</v>
      </c>
      <c r="H171" s="9" t="s">
        <v>144</v>
      </c>
      <c r="I171" s="9" t="s">
        <v>145</v>
      </c>
      <c r="J171" s="10" t="s">
        <v>41</v>
      </c>
      <c r="K171" s="9">
        <v>0</v>
      </c>
      <c r="L171" s="9">
        <v>710000000</v>
      </c>
      <c r="M171" s="11" t="s">
        <v>46</v>
      </c>
      <c r="N171" s="11" t="s">
        <v>58</v>
      </c>
      <c r="O171" s="12" t="s">
        <v>43</v>
      </c>
      <c r="P171" s="10"/>
      <c r="Q171" s="10" t="s">
        <v>793</v>
      </c>
      <c r="R171" s="13" t="s">
        <v>45</v>
      </c>
      <c r="S171" s="14"/>
      <c r="T171" s="10"/>
      <c r="U171" s="10"/>
      <c r="V171" s="15"/>
      <c r="W171" s="15">
        <v>43601200</v>
      </c>
      <c r="X171" s="15">
        <f t="shared" si="13"/>
        <v>48833344.000000007</v>
      </c>
      <c r="Y171" s="10"/>
      <c r="Z171" s="10">
        <v>2017</v>
      </c>
      <c r="AA171" s="16" t="s">
        <v>795</v>
      </c>
    </row>
    <row r="172" spans="1:27" ht="89.25" customHeight="1" x14ac:dyDescent="0.2">
      <c r="A172" s="5" t="s">
        <v>671</v>
      </c>
      <c r="B172" s="6" t="s">
        <v>33</v>
      </c>
      <c r="C172" s="6" t="s">
        <v>141</v>
      </c>
      <c r="D172" s="7" t="s">
        <v>142</v>
      </c>
      <c r="E172" s="8" t="s">
        <v>143</v>
      </c>
      <c r="F172" s="8" t="s">
        <v>142</v>
      </c>
      <c r="G172" s="8" t="s">
        <v>143</v>
      </c>
      <c r="H172" s="9" t="s">
        <v>146</v>
      </c>
      <c r="I172" s="9" t="s">
        <v>147</v>
      </c>
      <c r="J172" s="10" t="s">
        <v>41</v>
      </c>
      <c r="K172" s="9">
        <v>0</v>
      </c>
      <c r="L172" s="9">
        <v>710000000</v>
      </c>
      <c r="M172" s="11" t="s">
        <v>46</v>
      </c>
      <c r="N172" s="11" t="s">
        <v>148</v>
      </c>
      <c r="O172" s="12" t="s">
        <v>43</v>
      </c>
      <c r="P172" s="10"/>
      <c r="Q172" s="10" t="s">
        <v>44</v>
      </c>
      <c r="R172" s="13" t="s">
        <v>45</v>
      </c>
      <c r="S172" s="14"/>
      <c r="T172" s="10"/>
      <c r="U172" s="10"/>
      <c r="V172" s="15"/>
      <c r="W172" s="15">
        <v>0</v>
      </c>
      <c r="X172" s="15">
        <f t="shared" si="13"/>
        <v>0</v>
      </c>
      <c r="Y172" s="10"/>
      <c r="Z172" s="10">
        <v>2017</v>
      </c>
      <c r="AA172" s="16"/>
    </row>
    <row r="173" spans="1:27" ht="89.25" customHeight="1" x14ac:dyDescent="0.2">
      <c r="A173" s="5" t="s">
        <v>796</v>
      </c>
      <c r="B173" s="6" t="s">
        <v>33</v>
      </c>
      <c r="C173" s="6" t="s">
        <v>141</v>
      </c>
      <c r="D173" s="7" t="s">
        <v>142</v>
      </c>
      <c r="E173" s="8" t="s">
        <v>143</v>
      </c>
      <c r="F173" s="8" t="s">
        <v>142</v>
      </c>
      <c r="G173" s="8" t="s">
        <v>143</v>
      </c>
      <c r="H173" s="9" t="s">
        <v>146</v>
      </c>
      <c r="I173" s="9" t="s">
        <v>147</v>
      </c>
      <c r="J173" s="10" t="s">
        <v>41</v>
      </c>
      <c r="K173" s="9">
        <v>0</v>
      </c>
      <c r="L173" s="9">
        <v>710000000</v>
      </c>
      <c r="M173" s="11" t="s">
        <v>46</v>
      </c>
      <c r="N173" s="11" t="s">
        <v>148</v>
      </c>
      <c r="O173" s="12" t="s">
        <v>43</v>
      </c>
      <c r="P173" s="10"/>
      <c r="Q173" s="10" t="s">
        <v>44</v>
      </c>
      <c r="R173" s="13" t="s">
        <v>45</v>
      </c>
      <c r="S173" s="14"/>
      <c r="T173" s="10"/>
      <c r="U173" s="10"/>
      <c r="V173" s="15"/>
      <c r="W173" s="15">
        <v>0</v>
      </c>
      <c r="X173" s="15">
        <f t="shared" si="13"/>
        <v>0</v>
      </c>
      <c r="Y173" s="10"/>
      <c r="Z173" s="10">
        <v>2017</v>
      </c>
      <c r="AA173" s="16" t="s">
        <v>794</v>
      </c>
    </row>
    <row r="174" spans="1:27" ht="89.25" customHeight="1" x14ac:dyDescent="0.2">
      <c r="A174" s="5" t="s">
        <v>815</v>
      </c>
      <c r="B174" s="6" t="s">
        <v>33</v>
      </c>
      <c r="C174" s="6" t="s">
        <v>141</v>
      </c>
      <c r="D174" s="7" t="s">
        <v>142</v>
      </c>
      <c r="E174" s="8" t="s">
        <v>143</v>
      </c>
      <c r="F174" s="8" t="s">
        <v>142</v>
      </c>
      <c r="G174" s="8" t="s">
        <v>143</v>
      </c>
      <c r="H174" s="9" t="s">
        <v>146</v>
      </c>
      <c r="I174" s="9" t="s">
        <v>147</v>
      </c>
      <c r="J174" s="10" t="s">
        <v>41</v>
      </c>
      <c r="K174" s="9">
        <v>0</v>
      </c>
      <c r="L174" s="9">
        <v>710000000</v>
      </c>
      <c r="M174" s="11" t="s">
        <v>46</v>
      </c>
      <c r="N174" s="11" t="s">
        <v>403</v>
      </c>
      <c r="O174" s="12" t="s">
        <v>43</v>
      </c>
      <c r="P174" s="10"/>
      <c r="Q174" s="10" t="s">
        <v>44</v>
      </c>
      <c r="R174" s="13" t="s">
        <v>45</v>
      </c>
      <c r="S174" s="14"/>
      <c r="T174" s="10"/>
      <c r="U174" s="10"/>
      <c r="V174" s="15"/>
      <c r="W174" s="15">
        <v>38033785</v>
      </c>
      <c r="X174" s="15">
        <f t="shared" si="13"/>
        <v>42597839.200000003</v>
      </c>
      <c r="Y174" s="10"/>
      <c r="Z174" s="10">
        <v>2017</v>
      </c>
      <c r="AA174" s="16" t="s">
        <v>798</v>
      </c>
    </row>
    <row r="175" spans="1:27" ht="89.25" customHeight="1" x14ac:dyDescent="0.2">
      <c r="A175" s="5" t="s">
        <v>672</v>
      </c>
      <c r="B175" s="6" t="s">
        <v>33</v>
      </c>
      <c r="C175" s="6" t="s">
        <v>196</v>
      </c>
      <c r="D175" s="7" t="s">
        <v>197</v>
      </c>
      <c r="E175" s="8" t="s">
        <v>198</v>
      </c>
      <c r="F175" s="8" t="s">
        <v>197</v>
      </c>
      <c r="G175" s="8" t="s">
        <v>198</v>
      </c>
      <c r="H175" s="9" t="s">
        <v>199</v>
      </c>
      <c r="I175" s="9" t="s">
        <v>200</v>
      </c>
      <c r="J175" s="10" t="s">
        <v>41</v>
      </c>
      <c r="K175" s="9">
        <v>0</v>
      </c>
      <c r="L175" s="9">
        <v>710000000</v>
      </c>
      <c r="M175" s="11" t="s">
        <v>46</v>
      </c>
      <c r="N175" s="11" t="s">
        <v>42</v>
      </c>
      <c r="O175" s="12" t="s">
        <v>43</v>
      </c>
      <c r="P175" s="10"/>
      <c r="Q175" s="10" t="s">
        <v>44</v>
      </c>
      <c r="R175" s="13" t="s">
        <v>45</v>
      </c>
      <c r="S175" s="14"/>
      <c r="T175" s="10"/>
      <c r="U175" s="10"/>
      <c r="V175" s="15"/>
      <c r="W175" s="15">
        <v>0</v>
      </c>
      <c r="X175" s="15">
        <f t="shared" si="13"/>
        <v>0</v>
      </c>
      <c r="Y175" s="10"/>
      <c r="Z175" s="10">
        <v>2017</v>
      </c>
      <c r="AA175" s="16"/>
    </row>
    <row r="176" spans="1:27" ht="89.25" customHeight="1" x14ac:dyDescent="0.2">
      <c r="A176" s="5" t="s">
        <v>797</v>
      </c>
      <c r="B176" s="6" t="s">
        <v>33</v>
      </c>
      <c r="C176" s="6" t="s">
        <v>196</v>
      </c>
      <c r="D176" s="7" t="s">
        <v>197</v>
      </c>
      <c r="E176" s="8" t="s">
        <v>198</v>
      </c>
      <c r="F176" s="8" t="s">
        <v>197</v>
      </c>
      <c r="G176" s="8" t="s">
        <v>198</v>
      </c>
      <c r="H176" s="9" t="s">
        <v>199</v>
      </c>
      <c r="I176" s="9" t="s">
        <v>200</v>
      </c>
      <c r="J176" s="10" t="s">
        <v>41</v>
      </c>
      <c r="K176" s="9">
        <v>0</v>
      </c>
      <c r="L176" s="9">
        <v>710000000</v>
      </c>
      <c r="M176" s="11" t="s">
        <v>46</v>
      </c>
      <c r="N176" s="11" t="s">
        <v>58</v>
      </c>
      <c r="O176" s="12" t="s">
        <v>43</v>
      </c>
      <c r="P176" s="10"/>
      <c r="Q176" s="10" t="s">
        <v>44</v>
      </c>
      <c r="R176" s="13" t="s">
        <v>45</v>
      </c>
      <c r="S176" s="14"/>
      <c r="T176" s="10"/>
      <c r="U176" s="10"/>
      <c r="V176" s="15"/>
      <c r="W176" s="15">
        <v>14928000</v>
      </c>
      <c r="X176" s="15">
        <f t="shared" si="13"/>
        <v>16719360.000000002</v>
      </c>
      <c r="Y176" s="10"/>
      <c r="Z176" s="10">
        <v>2017</v>
      </c>
      <c r="AA176" s="16" t="s">
        <v>798</v>
      </c>
    </row>
    <row r="177" spans="1:27" ht="280.5" customHeight="1" x14ac:dyDescent="0.2">
      <c r="A177" s="5" t="s">
        <v>673</v>
      </c>
      <c r="B177" s="6" t="s">
        <v>33</v>
      </c>
      <c r="C177" s="6" t="s">
        <v>149</v>
      </c>
      <c r="D177" s="7" t="s">
        <v>150</v>
      </c>
      <c r="E177" s="8" t="s">
        <v>151</v>
      </c>
      <c r="F177" s="8" t="s">
        <v>150</v>
      </c>
      <c r="G177" s="8" t="s">
        <v>151</v>
      </c>
      <c r="H177" s="9" t="s">
        <v>188</v>
      </c>
      <c r="I177" s="9" t="s">
        <v>152</v>
      </c>
      <c r="J177" s="10" t="s">
        <v>41</v>
      </c>
      <c r="K177" s="9">
        <v>0</v>
      </c>
      <c r="L177" s="9">
        <v>710000000</v>
      </c>
      <c r="M177" s="11" t="s">
        <v>46</v>
      </c>
      <c r="N177" s="11" t="s">
        <v>42</v>
      </c>
      <c r="O177" s="12" t="s">
        <v>153</v>
      </c>
      <c r="P177" s="10"/>
      <c r="Q177" s="10" t="s">
        <v>44</v>
      </c>
      <c r="R177" s="13" t="s">
        <v>184</v>
      </c>
      <c r="S177" s="14"/>
      <c r="T177" s="10"/>
      <c r="U177" s="10"/>
      <c r="V177" s="15"/>
      <c r="W177" s="15">
        <v>0</v>
      </c>
      <c r="X177" s="15">
        <f t="shared" si="13"/>
        <v>0</v>
      </c>
      <c r="Y177" s="10"/>
      <c r="Z177" s="10">
        <v>2017</v>
      </c>
      <c r="AA177" s="32"/>
    </row>
    <row r="178" spans="1:27" ht="280.5" customHeight="1" x14ac:dyDescent="0.2">
      <c r="A178" s="5" t="s">
        <v>1270</v>
      </c>
      <c r="B178" s="6" t="s">
        <v>33</v>
      </c>
      <c r="C178" s="6" t="s">
        <v>149</v>
      </c>
      <c r="D178" s="34" t="s">
        <v>150</v>
      </c>
      <c r="E178" s="40" t="s">
        <v>151</v>
      </c>
      <c r="F178" s="34" t="s">
        <v>150</v>
      </c>
      <c r="G178" s="40" t="s">
        <v>151</v>
      </c>
      <c r="H178" s="34" t="s">
        <v>188</v>
      </c>
      <c r="I178" s="34" t="s">
        <v>152</v>
      </c>
      <c r="J178" s="32" t="s">
        <v>41</v>
      </c>
      <c r="K178" s="32">
        <v>0</v>
      </c>
      <c r="L178" s="9">
        <v>710000000</v>
      </c>
      <c r="M178" s="11" t="s">
        <v>46</v>
      </c>
      <c r="N178" s="11" t="s">
        <v>42</v>
      </c>
      <c r="O178" s="35" t="s">
        <v>153</v>
      </c>
      <c r="P178" s="34"/>
      <c r="Q178" s="32" t="s">
        <v>1271</v>
      </c>
      <c r="R178" s="36" t="s">
        <v>184</v>
      </c>
      <c r="S178" s="37" t="s">
        <v>171</v>
      </c>
      <c r="T178" s="32"/>
      <c r="U178" s="32"/>
      <c r="V178" s="49"/>
      <c r="W178" s="49">
        <v>21052363.710000001</v>
      </c>
      <c r="X178" s="49">
        <f>W178</f>
        <v>21052363.710000001</v>
      </c>
      <c r="Y178" s="32"/>
      <c r="Z178" s="50">
        <v>2017</v>
      </c>
      <c r="AA178" s="32" t="s">
        <v>795</v>
      </c>
    </row>
    <row r="179" spans="1:27" ht="204" customHeight="1" x14ac:dyDescent="0.2">
      <c r="A179" s="5" t="s">
        <v>674</v>
      </c>
      <c r="B179" s="6" t="s">
        <v>33</v>
      </c>
      <c r="C179" s="6" t="s">
        <v>154</v>
      </c>
      <c r="D179" s="7" t="s">
        <v>155</v>
      </c>
      <c r="E179" s="8" t="s">
        <v>156</v>
      </c>
      <c r="F179" s="8" t="s">
        <v>157</v>
      </c>
      <c r="G179" s="8" t="s">
        <v>158</v>
      </c>
      <c r="H179" s="9" t="s">
        <v>159</v>
      </c>
      <c r="I179" s="9" t="s">
        <v>160</v>
      </c>
      <c r="J179" s="10" t="s">
        <v>41</v>
      </c>
      <c r="K179" s="9">
        <v>0</v>
      </c>
      <c r="L179" s="9">
        <v>710000000</v>
      </c>
      <c r="M179" s="11" t="s">
        <v>46</v>
      </c>
      <c r="N179" s="11" t="s">
        <v>42</v>
      </c>
      <c r="O179" s="12" t="s">
        <v>43</v>
      </c>
      <c r="P179" s="10"/>
      <c r="Q179" s="10" t="s">
        <v>44</v>
      </c>
      <c r="R179" s="13" t="s">
        <v>184</v>
      </c>
      <c r="S179" s="14"/>
      <c r="T179" s="10"/>
      <c r="U179" s="10"/>
      <c r="V179" s="15"/>
      <c r="W179" s="15">
        <v>36000000</v>
      </c>
      <c r="X179" s="15">
        <f t="shared" si="13"/>
        <v>40320000.000000007</v>
      </c>
      <c r="Y179" s="10"/>
      <c r="Z179" s="10">
        <v>2017</v>
      </c>
      <c r="AA179" s="32"/>
    </row>
    <row r="180" spans="1:27" ht="204" customHeight="1" x14ac:dyDescent="0.2">
      <c r="A180" s="5" t="s">
        <v>675</v>
      </c>
      <c r="B180" s="6" t="s">
        <v>33</v>
      </c>
      <c r="C180" s="6" t="s">
        <v>161</v>
      </c>
      <c r="D180" s="7" t="s">
        <v>162</v>
      </c>
      <c r="E180" s="8" t="s">
        <v>163</v>
      </c>
      <c r="F180" s="8" t="s">
        <v>162</v>
      </c>
      <c r="G180" s="8" t="s">
        <v>163</v>
      </c>
      <c r="H180" s="9" t="s">
        <v>164</v>
      </c>
      <c r="I180" s="9" t="s">
        <v>165</v>
      </c>
      <c r="J180" s="10" t="s">
        <v>41</v>
      </c>
      <c r="K180" s="9">
        <v>0</v>
      </c>
      <c r="L180" s="9">
        <v>710000000</v>
      </c>
      <c r="M180" s="11" t="s">
        <v>46</v>
      </c>
      <c r="N180" s="11" t="s">
        <v>42</v>
      </c>
      <c r="O180" s="12" t="s">
        <v>153</v>
      </c>
      <c r="P180" s="10"/>
      <c r="Q180" s="10" t="s">
        <v>44</v>
      </c>
      <c r="R180" s="13" t="s">
        <v>185</v>
      </c>
      <c r="S180" s="14"/>
      <c r="T180" s="10"/>
      <c r="U180" s="10"/>
      <c r="V180" s="15"/>
      <c r="W180" s="15">
        <v>0</v>
      </c>
      <c r="X180" s="15">
        <f t="shared" si="13"/>
        <v>0</v>
      </c>
      <c r="Y180" s="10"/>
      <c r="Z180" s="10">
        <v>2017</v>
      </c>
      <c r="AA180" s="32"/>
    </row>
    <row r="181" spans="1:27" ht="204" customHeight="1" x14ac:dyDescent="0.2">
      <c r="A181" s="5" t="s">
        <v>813</v>
      </c>
      <c r="B181" s="6" t="s">
        <v>33</v>
      </c>
      <c r="C181" s="6" t="s">
        <v>161</v>
      </c>
      <c r="D181" s="7" t="s">
        <v>162</v>
      </c>
      <c r="E181" s="8" t="s">
        <v>163</v>
      </c>
      <c r="F181" s="8" t="s">
        <v>162</v>
      </c>
      <c r="G181" s="8" t="s">
        <v>163</v>
      </c>
      <c r="H181" s="9" t="s">
        <v>164</v>
      </c>
      <c r="I181" s="9" t="s">
        <v>165</v>
      </c>
      <c r="J181" s="10" t="s">
        <v>41</v>
      </c>
      <c r="K181" s="9">
        <v>0</v>
      </c>
      <c r="L181" s="9">
        <v>710000000</v>
      </c>
      <c r="M181" s="11" t="s">
        <v>46</v>
      </c>
      <c r="N181" s="11" t="s">
        <v>403</v>
      </c>
      <c r="O181" s="12" t="s">
        <v>153</v>
      </c>
      <c r="P181" s="10"/>
      <c r="Q181" s="10" t="s">
        <v>44</v>
      </c>
      <c r="R181" s="13" t="s">
        <v>185</v>
      </c>
      <c r="S181" s="14"/>
      <c r="T181" s="10"/>
      <c r="U181" s="10"/>
      <c r="V181" s="15"/>
      <c r="W181" s="15">
        <v>63360000</v>
      </c>
      <c r="X181" s="15">
        <f t="shared" si="13"/>
        <v>70963200</v>
      </c>
      <c r="Y181" s="10"/>
      <c r="Z181" s="10">
        <v>2017</v>
      </c>
      <c r="AA181" s="32" t="s">
        <v>798</v>
      </c>
    </row>
    <row r="182" spans="1:27" ht="89.25" customHeight="1" x14ac:dyDescent="0.2">
      <c r="A182" s="5" t="s">
        <v>676</v>
      </c>
      <c r="B182" s="6" t="s">
        <v>33</v>
      </c>
      <c r="C182" s="6" t="s">
        <v>166</v>
      </c>
      <c r="D182" s="7" t="s">
        <v>167</v>
      </c>
      <c r="E182" s="8" t="s">
        <v>168</v>
      </c>
      <c r="F182" s="8" t="s">
        <v>167</v>
      </c>
      <c r="G182" s="8" t="s">
        <v>168</v>
      </c>
      <c r="H182" s="9" t="s">
        <v>169</v>
      </c>
      <c r="I182" s="9" t="s">
        <v>170</v>
      </c>
      <c r="J182" s="10" t="s">
        <v>50</v>
      </c>
      <c r="K182" s="9">
        <v>0</v>
      </c>
      <c r="L182" s="9">
        <v>710000000</v>
      </c>
      <c r="M182" s="11" t="s">
        <v>46</v>
      </c>
      <c r="N182" s="11" t="s">
        <v>42</v>
      </c>
      <c r="O182" s="12" t="s">
        <v>186</v>
      </c>
      <c r="P182" s="10"/>
      <c r="Q182" s="10" t="s">
        <v>44</v>
      </c>
      <c r="R182" s="13" t="s">
        <v>184</v>
      </c>
      <c r="S182" s="14" t="s">
        <v>171</v>
      </c>
      <c r="T182" s="10"/>
      <c r="U182" s="10"/>
      <c r="V182" s="15"/>
      <c r="W182" s="15">
        <v>0</v>
      </c>
      <c r="X182" s="15">
        <f t="shared" ref="X182:X189" si="14">W182*1.12</f>
        <v>0</v>
      </c>
      <c r="Y182" s="10"/>
      <c r="Z182" s="10">
        <v>2017</v>
      </c>
      <c r="AA182" s="16"/>
    </row>
    <row r="183" spans="1:27" ht="89.25" customHeight="1" x14ac:dyDescent="0.2">
      <c r="A183" s="5" t="s">
        <v>814</v>
      </c>
      <c r="B183" s="6" t="s">
        <v>33</v>
      </c>
      <c r="C183" s="6" t="s">
        <v>166</v>
      </c>
      <c r="D183" s="7" t="s">
        <v>167</v>
      </c>
      <c r="E183" s="8" t="s">
        <v>168</v>
      </c>
      <c r="F183" s="8" t="s">
        <v>167</v>
      </c>
      <c r="G183" s="8" t="s">
        <v>168</v>
      </c>
      <c r="H183" s="9" t="s">
        <v>169</v>
      </c>
      <c r="I183" s="9" t="s">
        <v>170</v>
      </c>
      <c r="J183" s="10" t="s">
        <v>50</v>
      </c>
      <c r="K183" s="9">
        <v>0</v>
      </c>
      <c r="L183" s="9">
        <v>710000000</v>
      </c>
      <c r="M183" s="11" t="s">
        <v>46</v>
      </c>
      <c r="N183" s="11" t="s">
        <v>58</v>
      </c>
      <c r="O183" s="12" t="s">
        <v>186</v>
      </c>
      <c r="P183" s="10"/>
      <c r="Q183" s="10" t="s">
        <v>44</v>
      </c>
      <c r="R183" s="13" t="s">
        <v>184</v>
      </c>
      <c r="S183" s="14" t="s">
        <v>171</v>
      </c>
      <c r="T183" s="10"/>
      <c r="U183" s="10"/>
      <c r="V183" s="15"/>
      <c r="W183" s="15">
        <v>0</v>
      </c>
      <c r="X183" s="15">
        <f t="shared" si="14"/>
        <v>0</v>
      </c>
      <c r="Y183" s="10"/>
      <c r="Z183" s="10">
        <v>2017</v>
      </c>
      <c r="AA183" s="32" t="s">
        <v>914</v>
      </c>
    </row>
    <row r="184" spans="1:27" ht="89.25" customHeight="1" x14ac:dyDescent="0.2">
      <c r="A184" s="5" t="s">
        <v>1273</v>
      </c>
      <c r="B184" s="6" t="s">
        <v>33</v>
      </c>
      <c r="C184" s="6" t="s">
        <v>166</v>
      </c>
      <c r="D184" s="34" t="s">
        <v>167</v>
      </c>
      <c r="E184" s="40" t="s">
        <v>168</v>
      </c>
      <c r="F184" s="34" t="s">
        <v>167</v>
      </c>
      <c r="G184" s="40" t="s">
        <v>168</v>
      </c>
      <c r="H184" s="34" t="s">
        <v>169</v>
      </c>
      <c r="I184" s="34" t="s">
        <v>170</v>
      </c>
      <c r="J184" s="32" t="s">
        <v>50</v>
      </c>
      <c r="K184" s="32">
        <v>0</v>
      </c>
      <c r="L184" s="9">
        <v>710000000</v>
      </c>
      <c r="M184" s="11" t="s">
        <v>46</v>
      </c>
      <c r="N184" s="11" t="s">
        <v>42</v>
      </c>
      <c r="O184" s="35" t="s">
        <v>186</v>
      </c>
      <c r="P184" s="34"/>
      <c r="Q184" s="32" t="s">
        <v>1271</v>
      </c>
      <c r="R184" s="36" t="s">
        <v>184</v>
      </c>
      <c r="S184" s="37" t="s">
        <v>171</v>
      </c>
      <c r="T184" s="32"/>
      <c r="U184" s="32"/>
      <c r="V184" s="49"/>
      <c r="W184" s="49">
        <v>26660520</v>
      </c>
      <c r="X184" s="49">
        <f>W184</f>
        <v>26660520</v>
      </c>
      <c r="Y184" s="32"/>
      <c r="Z184" s="50">
        <v>2017</v>
      </c>
      <c r="AA184" s="32" t="s">
        <v>795</v>
      </c>
    </row>
    <row r="185" spans="1:27" ht="204" customHeight="1" x14ac:dyDescent="0.2">
      <c r="A185" s="5" t="s">
        <v>677</v>
      </c>
      <c r="B185" s="6" t="s">
        <v>33</v>
      </c>
      <c r="C185" s="6" t="s">
        <v>106</v>
      </c>
      <c r="D185" s="7" t="s">
        <v>107</v>
      </c>
      <c r="E185" s="8" t="s">
        <v>172</v>
      </c>
      <c r="F185" s="8" t="s">
        <v>109</v>
      </c>
      <c r="G185" s="8" t="s">
        <v>173</v>
      </c>
      <c r="H185" s="9" t="s">
        <v>174</v>
      </c>
      <c r="I185" s="9" t="s">
        <v>175</v>
      </c>
      <c r="J185" s="10" t="s">
        <v>50</v>
      </c>
      <c r="K185" s="9">
        <v>0</v>
      </c>
      <c r="L185" s="9">
        <v>710000000</v>
      </c>
      <c r="M185" s="11" t="s">
        <v>46</v>
      </c>
      <c r="N185" s="11" t="s">
        <v>42</v>
      </c>
      <c r="O185" s="12" t="s">
        <v>43</v>
      </c>
      <c r="P185" s="10"/>
      <c r="Q185" s="10" t="s">
        <v>44</v>
      </c>
      <c r="R185" s="13" t="s">
        <v>135</v>
      </c>
      <c r="S185" s="14"/>
      <c r="T185" s="10"/>
      <c r="U185" s="10"/>
      <c r="V185" s="15"/>
      <c r="W185" s="15">
        <v>9893000</v>
      </c>
      <c r="X185" s="15">
        <f t="shared" si="14"/>
        <v>11080160.000000002</v>
      </c>
      <c r="Y185" s="10"/>
      <c r="Z185" s="10">
        <v>2017</v>
      </c>
      <c r="AA185" s="16"/>
    </row>
    <row r="186" spans="1:27" ht="255" customHeight="1" x14ac:dyDescent="0.2">
      <c r="A186" s="5" t="s">
        <v>678</v>
      </c>
      <c r="B186" s="6" t="s">
        <v>33</v>
      </c>
      <c r="C186" s="6" t="s">
        <v>176</v>
      </c>
      <c r="D186" s="7" t="s">
        <v>177</v>
      </c>
      <c r="E186" s="8" t="s">
        <v>178</v>
      </c>
      <c r="F186" s="8" t="s">
        <v>179</v>
      </c>
      <c r="G186" s="8" t="s">
        <v>180</v>
      </c>
      <c r="H186" s="9" t="s">
        <v>181</v>
      </c>
      <c r="I186" s="9" t="s">
        <v>182</v>
      </c>
      <c r="J186" s="10" t="s">
        <v>50</v>
      </c>
      <c r="K186" s="9">
        <v>0</v>
      </c>
      <c r="L186" s="9">
        <v>710000000</v>
      </c>
      <c r="M186" s="11" t="s">
        <v>46</v>
      </c>
      <c r="N186" s="11" t="s">
        <v>42</v>
      </c>
      <c r="O186" s="12" t="s">
        <v>43</v>
      </c>
      <c r="P186" s="10"/>
      <c r="Q186" s="10" t="s">
        <v>44</v>
      </c>
      <c r="R186" s="13" t="s">
        <v>135</v>
      </c>
      <c r="S186" s="14"/>
      <c r="T186" s="10"/>
      <c r="U186" s="10"/>
      <c r="V186" s="15"/>
      <c r="W186" s="15">
        <v>9029000</v>
      </c>
      <c r="X186" s="15">
        <f t="shared" si="14"/>
        <v>10112480.000000002</v>
      </c>
      <c r="Y186" s="10"/>
      <c r="Z186" s="10">
        <v>2017</v>
      </c>
      <c r="AA186" s="16"/>
    </row>
    <row r="187" spans="1:27" ht="140.25" customHeight="1" x14ac:dyDescent="0.2">
      <c r="A187" s="5" t="s">
        <v>679</v>
      </c>
      <c r="B187" s="6" t="s">
        <v>33</v>
      </c>
      <c r="C187" s="6" t="s">
        <v>106</v>
      </c>
      <c r="D187" s="7" t="s">
        <v>107</v>
      </c>
      <c r="E187" s="8" t="s">
        <v>172</v>
      </c>
      <c r="F187" s="8" t="s">
        <v>109</v>
      </c>
      <c r="G187" s="8" t="s">
        <v>173</v>
      </c>
      <c r="H187" s="9" t="s">
        <v>187</v>
      </c>
      <c r="I187" s="9" t="s">
        <v>183</v>
      </c>
      <c r="J187" s="10" t="s">
        <v>50</v>
      </c>
      <c r="K187" s="9">
        <v>0</v>
      </c>
      <c r="L187" s="9">
        <v>710000000</v>
      </c>
      <c r="M187" s="11" t="s">
        <v>46</v>
      </c>
      <c r="N187" s="11" t="s">
        <v>42</v>
      </c>
      <c r="O187" s="12" t="s">
        <v>43</v>
      </c>
      <c r="P187" s="10"/>
      <c r="Q187" s="10" t="s">
        <v>44</v>
      </c>
      <c r="R187" s="13" t="s">
        <v>63</v>
      </c>
      <c r="S187" s="14"/>
      <c r="T187" s="10"/>
      <c r="U187" s="10"/>
      <c r="V187" s="15"/>
      <c r="W187" s="15">
        <v>4480000</v>
      </c>
      <c r="X187" s="15">
        <f t="shared" si="14"/>
        <v>5017600.0000000009</v>
      </c>
      <c r="Y187" s="10"/>
      <c r="Z187" s="10">
        <v>2017</v>
      </c>
      <c r="AA187" s="16"/>
    </row>
    <row r="188" spans="1:27" ht="89.25" customHeight="1" x14ac:dyDescent="0.2">
      <c r="A188" s="5" t="s">
        <v>680</v>
      </c>
      <c r="B188" s="6" t="s">
        <v>33</v>
      </c>
      <c r="C188" s="6" t="s">
        <v>207</v>
      </c>
      <c r="D188" s="7" t="s">
        <v>167</v>
      </c>
      <c r="E188" s="8" t="s">
        <v>208</v>
      </c>
      <c r="F188" s="8" t="s">
        <v>167</v>
      </c>
      <c r="G188" s="8" t="s">
        <v>208</v>
      </c>
      <c r="H188" s="80" t="s">
        <v>811</v>
      </c>
      <c r="I188" s="9" t="s">
        <v>209</v>
      </c>
      <c r="J188" s="10" t="s">
        <v>41</v>
      </c>
      <c r="K188" s="9">
        <v>80</v>
      </c>
      <c r="L188" s="9">
        <v>710000000</v>
      </c>
      <c r="M188" s="11" t="s">
        <v>46</v>
      </c>
      <c r="N188" s="11" t="s">
        <v>58</v>
      </c>
      <c r="O188" s="12" t="s">
        <v>43</v>
      </c>
      <c r="P188" s="10"/>
      <c r="Q188" s="10" t="s">
        <v>44</v>
      </c>
      <c r="R188" s="13" t="s">
        <v>45</v>
      </c>
      <c r="S188" s="14"/>
      <c r="T188" s="10"/>
      <c r="U188" s="10"/>
      <c r="V188" s="15"/>
      <c r="W188" s="15">
        <v>14300000</v>
      </c>
      <c r="X188" s="15">
        <f t="shared" si="14"/>
        <v>16016000.000000002</v>
      </c>
      <c r="Y188" s="10"/>
      <c r="Z188" s="10">
        <v>2017</v>
      </c>
      <c r="AA188" s="16"/>
    </row>
    <row r="189" spans="1:27" ht="89.25" customHeight="1" x14ac:dyDescent="0.2">
      <c r="A189" s="5" t="s">
        <v>681</v>
      </c>
      <c r="B189" s="6" t="s">
        <v>33</v>
      </c>
      <c r="C189" s="6" t="s">
        <v>166</v>
      </c>
      <c r="D189" s="7" t="s">
        <v>210</v>
      </c>
      <c r="E189" s="8" t="s">
        <v>208</v>
      </c>
      <c r="F189" s="8" t="s">
        <v>211</v>
      </c>
      <c r="G189" s="8" t="s">
        <v>208</v>
      </c>
      <c r="H189" s="9" t="s">
        <v>212</v>
      </c>
      <c r="I189" s="9" t="s">
        <v>213</v>
      </c>
      <c r="J189" s="10" t="s">
        <v>41</v>
      </c>
      <c r="K189" s="9">
        <v>80</v>
      </c>
      <c r="L189" s="9">
        <v>710000000</v>
      </c>
      <c r="M189" s="11" t="s">
        <v>46</v>
      </c>
      <c r="N189" s="11" t="s">
        <v>42</v>
      </c>
      <c r="O189" s="12" t="s">
        <v>43</v>
      </c>
      <c r="P189" s="10"/>
      <c r="Q189" s="10" t="s">
        <v>44</v>
      </c>
      <c r="R189" s="13" t="s">
        <v>45</v>
      </c>
      <c r="S189" s="14"/>
      <c r="T189" s="10"/>
      <c r="U189" s="10"/>
      <c r="V189" s="15"/>
      <c r="W189" s="15">
        <v>0</v>
      </c>
      <c r="X189" s="15">
        <f t="shared" si="14"/>
        <v>0</v>
      </c>
      <c r="Y189" s="10"/>
      <c r="Z189" s="10">
        <v>2017</v>
      </c>
      <c r="AA189" s="32"/>
    </row>
    <row r="190" spans="1:27" ht="89.25" customHeight="1" x14ac:dyDescent="0.2">
      <c r="A190" s="5" t="s">
        <v>1178</v>
      </c>
      <c r="B190" s="6" t="s">
        <v>33</v>
      </c>
      <c r="C190" s="6" t="s">
        <v>166</v>
      </c>
      <c r="D190" s="7" t="s">
        <v>210</v>
      </c>
      <c r="E190" s="8" t="s">
        <v>208</v>
      </c>
      <c r="F190" s="8" t="s">
        <v>211</v>
      </c>
      <c r="G190" s="8" t="s">
        <v>208</v>
      </c>
      <c r="H190" s="9" t="s">
        <v>212</v>
      </c>
      <c r="I190" s="9" t="s">
        <v>213</v>
      </c>
      <c r="J190" s="10" t="s">
        <v>41</v>
      </c>
      <c r="K190" s="9">
        <v>80</v>
      </c>
      <c r="L190" s="9">
        <v>710000000</v>
      </c>
      <c r="M190" s="11" t="s">
        <v>46</v>
      </c>
      <c r="N190" s="11" t="s">
        <v>42</v>
      </c>
      <c r="O190" s="12" t="s">
        <v>43</v>
      </c>
      <c r="P190" s="10"/>
      <c r="Q190" s="10" t="s">
        <v>44</v>
      </c>
      <c r="R190" s="13" t="s">
        <v>45</v>
      </c>
      <c r="S190" s="14"/>
      <c r="T190" s="10"/>
      <c r="U190" s="10"/>
      <c r="V190" s="15"/>
      <c r="W190" s="15">
        <v>53627000</v>
      </c>
      <c r="X190" s="15">
        <f>W190*1.12</f>
        <v>60062240.000000007</v>
      </c>
      <c r="Y190" s="10"/>
      <c r="Z190" s="10">
        <v>2017</v>
      </c>
      <c r="AA190" s="32" t="s">
        <v>1179</v>
      </c>
    </row>
    <row r="191" spans="1:27" ht="63.75" customHeight="1" x14ac:dyDescent="0.2">
      <c r="A191" s="5" t="s">
        <v>682</v>
      </c>
      <c r="B191" s="6" t="s">
        <v>33</v>
      </c>
      <c r="C191" s="6" t="s">
        <v>214</v>
      </c>
      <c r="D191" s="7" t="s">
        <v>215</v>
      </c>
      <c r="E191" s="8" t="s">
        <v>216</v>
      </c>
      <c r="F191" s="8" t="s">
        <v>215</v>
      </c>
      <c r="G191" s="8" t="s">
        <v>216</v>
      </c>
      <c r="H191" s="80" t="s">
        <v>916</v>
      </c>
      <c r="I191" s="9" t="s">
        <v>217</v>
      </c>
      <c r="J191" s="6" t="s">
        <v>50</v>
      </c>
      <c r="K191" s="9">
        <v>80</v>
      </c>
      <c r="L191" s="9">
        <v>710000000</v>
      </c>
      <c r="M191" s="11" t="s">
        <v>46</v>
      </c>
      <c r="N191" s="11" t="s">
        <v>67</v>
      </c>
      <c r="O191" s="9" t="s">
        <v>43</v>
      </c>
      <c r="P191" s="6"/>
      <c r="Q191" s="6" t="s">
        <v>44</v>
      </c>
      <c r="R191" s="19" t="s">
        <v>45</v>
      </c>
      <c r="S191" s="20"/>
      <c r="T191" s="6"/>
      <c r="U191" s="6"/>
      <c r="V191" s="21"/>
      <c r="W191" s="21">
        <v>0</v>
      </c>
      <c r="X191" s="21">
        <v>0</v>
      </c>
      <c r="Y191" s="10"/>
      <c r="Z191" s="10">
        <v>2017</v>
      </c>
      <c r="AA191" s="22"/>
    </row>
    <row r="192" spans="1:27" ht="63.75" customHeight="1" x14ac:dyDescent="0.2">
      <c r="A192" s="5" t="s">
        <v>927</v>
      </c>
      <c r="B192" s="6" t="s">
        <v>33</v>
      </c>
      <c r="C192" s="6" t="s">
        <v>214</v>
      </c>
      <c r="D192" s="7" t="s">
        <v>215</v>
      </c>
      <c r="E192" s="8" t="s">
        <v>216</v>
      </c>
      <c r="F192" s="8" t="s">
        <v>215</v>
      </c>
      <c r="G192" s="8" t="s">
        <v>216</v>
      </c>
      <c r="H192" s="80" t="s">
        <v>916</v>
      </c>
      <c r="I192" s="9" t="s">
        <v>217</v>
      </c>
      <c r="J192" s="6" t="s">
        <v>50</v>
      </c>
      <c r="K192" s="9">
        <v>80</v>
      </c>
      <c r="L192" s="9">
        <v>710000000</v>
      </c>
      <c r="M192" s="11" t="s">
        <v>46</v>
      </c>
      <c r="N192" s="11" t="s">
        <v>928</v>
      </c>
      <c r="O192" s="9" t="s">
        <v>43</v>
      </c>
      <c r="P192" s="6"/>
      <c r="Q192" s="6" t="s">
        <v>44</v>
      </c>
      <c r="R192" s="19" t="s">
        <v>45</v>
      </c>
      <c r="S192" s="20"/>
      <c r="T192" s="6"/>
      <c r="U192" s="6"/>
      <c r="V192" s="21"/>
      <c r="W192" s="21">
        <f>X192/1.12</f>
        <v>2025892.857142857</v>
      </c>
      <c r="X192" s="21">
        <v>2269000</v>
      </c>
      <c r="Y192" s="10"/>
      <c r="Z192" s="10">
        <v>2017</v>
      </c>
      <c r="AA192" s="22" t="s">
        <v>798</v>
      </c>
    </row>
    <row r="193" spans="1:27" ht="76.5" customHeight="1" x14ac:dyDescent="0.2">
      <c r="A193" s="5" t="s">
        <v>683</v>
      </c>
      <c r="B193" s="6" t="s">
        <v>33</v>
      </c>
      <c r="C193" s="6" t="s">
        <v>218</v>
      </c>
      <c r="D193" s="7" t="s">
        <v>219</v>
      </c>
      <c r="E193" s="8" t="s">
        <v>220</v>
      </c>
      <c r="F193" s="8" t="s">
        <v>219</v>
      </c>
      <c r="G193" s="8" t="s">
        <v>220</v>
      </c>
      <c r="H193" s="9" t="s">
        <v>242</v>
      </c>
      <c r="I193" s="9" t="s">
        <v>221</v>
      </c>
      <c r="J193" s="10" t="s">
        <v>50</v>
      </c>
      <c r="K193" s="9">
        <v>80</v>
      </c>
      <c r="L193" s="9">
        <v>710000000</v>
      </c>
      <c r="M193" s="11" t="s">
        <v>46</v>
      </c>
      <c r="N193" s="11" t="s">
        <v>42</v>
      </c>
      <c r="O193" s="12" t="s">
        <v>43</v>
      </c>
      <c r="P193" s="10"/>
      <c r="Q193" s="10" t="s">
        <v>780</v>
      </c>
      <c r="R193" s="13" t="s">
        <v>45</v>
      </c>
      <c r="S193" s="14"/>
      <c r="T193" s="10"/>
      <c r="U193" s="10"/>
      <c r="V193" s="15"/>
      <c r="W193" s="15">
        <f>X193/1.12</f>
        <v>4464000</v>
      </c>
      <c r="X193" s="15">
        <v>4999680</v>
      </c>
      <c r="Y193" s="10"/>
      <c r="Z193" s="10">
        <v>2017</v>
      </c>
      <c r="AA193" s="32"/>
    </row>
    <row r="194" spans="1:27" ht="89.25" customHeight="1" x14ac:dyDescent="0.2">
      <c r="A194" s="5" t="s">
        <v>684</v>
      </c>
      <c r="B194" s="6" t="s">
        <v>33</v>
      </c>
      <c r="C194" s="6" t="s">
        <v>166</v>
      </c>
      <c r="D194" s="7" t="s">
        <v>167</v>
      </c>
      <c r="E194" s="8" t="s">
        <v>208</v>
      </c>
      <c r="F194" s="8" t="s">
        <v>167</v>
      </c>
      <c r="G194" s="8" t="s">
        <v>208</v>
      </c>
      <c r="H194" s="80" t="s">
        <v>812</v>
      </c>
      <c r="I194" s="9" t="s">
        <v>222</v>
      </c>
      <c r="J194" s="6" t="s">
        <v>41</v>
      </c>
      <c r="K194" s="9">
        <v>80</v>
      </c>
      <c r="L194" s="9">
        <v>710000000</v>
      </c>
      <c r="M194" s="11" t="s">
        <v>46</v>
      </c>
      <c r="N194" s="11" t="s">
        <v>58</v>
      </c>
      <c r="O194" s="12" t="s">
        <v>43</v>
      </c>
      <c r="P194" s="10"/>
      <c r="Q194" s="10" t="s">
        <v>44</v>
      </c>
      <c r="R194" s="13" t="s">
        <v>45</v>
      </c>
      <c r="S194" s="14"/>
      <c r="T194" s="10"/>
      <c r="U194" s="10"/>
      <c r="V194" s="15"/>
      <c r="W194" s="15">
        <v>4000000</v>
      </c>
      <c r="X194" s="15">
        <f>W194*1.12</f>
        <v>4480000</v>
      </c>
      <c r="Y194" s="10"/>
      <c r="Z194" s="10">
        <v>2017</v>
      </c>
      <c r="AA194" s="16"/>
    </row>
    <row r="195" spans="1:27" ht="140.25" customHeight="1" x14ac:dyDescent="0.2">
      <c r="A195" s="5" t="s">
        <v>685</v>
      </c>
      <c r="B195" s="6" t="s">
        <v>33</v>
      </c>
      <c r="C195" s="6" t="s">
        <v>161</v>
      </c>
      <c r="D195" s="7" t="s">
        <v>162</v>
      </c>
      <c r="E195" s="8" t="s">
        <v>223</v>
      </c>
      <c r="F195" s="8" t="s">
        <v>162</v>
      </c>
      <c r="G195" s="8" t="s">
        <v>223</v>
      </c>
      <c r="H195" s="9" t="s">
        <v>224</v>
      </c>
      <c r="I195" s="9" t="s">
        <v>225</v>
      </c>
      <c r="J195" s="6" t="s">
        <v>41</v>
      </c>
      <c r="K195" s="9">
        <v>80</v>
      </c>
      <c r="L195" s="9">
        <v>710000000</v>
      </c>
      <c r="M195" s="11" t="s">
        <v>46</v>
      </c>
      <c r="N195" s="11" t="s">
        <v>58</v>
      </c>
      <c r="O195" s="12" t="s">
        <v>206</v>
      </c>
      <c r="P195" s="10"/>
      <c r="Q195" s="10" t="s">
        <v>44</v>
      </c>
      <c r="R195" s="13" t="s">
        <v>45</v>
      </c>
      <c r="S195" s="14"/>
      <c r="T195" s="10"/>
      <c r="U195" s="10"/>
      <c r="V195" s="15"/>
      <c r="W195" s="15">
        <v>6900000</v>
      </c>
      <c r="X195" s="15">
        <f>W195*1.12</f>
        <v>7728000.0000000009</v>
      </c>
      <c r="Y195" s="10"/>
      <c r="Z195" s="10">
        <v>2017</v>
      </c>
      <c r="AA195" s="16"/>
    </row>
    <row r="196" spans="1:27" ht="89.25" customHeight="1" x14ac:dyDescent="0.2">
      <c r="A196" s="5" t="s">
        <v>686</v>
      </c>
      <c r="B196" s="6" t="s">
        <v>33</v>
      </c>
      <c r="C196" s="6" t="s">
        <v>166</v>
      </c>
      <c r="D196" s="7" t="s">
        <v>167</v>
      </c>
      <c r="E196" s="8" t="s">
        <v>208</v>
      </c>
      <c r="F196" s="8" t="s">
        <v>167</v>
      </c>
      <c r="G196" s="8" t="s">
        <v>208</v>
      </c>
      <c r="H196" s="9" t="s">
        <v>226</v>
      </c>
      <c r="I196" s="9" t="s">
        <v>227</v>
      </c>
      <c r="J196" s="6" t="s">
        <v>41</v>
      </c>
      <c r="K196" s="9">
        <v>80</v>
      </c>
      <c r="L196" s="9">
        <v>710000000</v>
      </c>
      <c r="M196" s="11" t="s">
        <v>46</v>
      </c>
      <c r="N196" s="11" t="s">
        <v>58</v>
      </c>
      <c r="O196" s="12" t="s">
        <v>43</v>
      </c>
      <c r="P196" s="10"/>
      <c r="Q196" s="10" t="s">
        <v>44</v>
      </c>
      <c r="R196" s="13" t="s">
        <v>45</v>
      </c>
      <c r="S196" s="14"/>
      <c r="T196" s="10"/>
      <c r="U196" s="10"/>
      <c r="V196" s="15"/>
      <c r="W196" s="15">
        <v>6139000</v>
      </c>
      <c r="X196" s="15">
        <f>W196*1.12</f>
        <v>6875680.0000000009</v>
      </c>
      <c r="Y196" s="10"/>
      <c r="Z196" s="10">
        <v>2017</v>
      </c>
      <c r="AA196" s="16"/>
    </row>
    <row r="197" spans="1:27" ht="63.75" customHeight="1" x14ac:dyDescent="0.2">
      <c r="A197" s="5" t="s">
        <v>687</v>
      </c>
      <c r="B197" s="6" t="s">
        <v>33</v>
      </c>
      <c r="C197" s="6" t="s">
        <v>228</v>
      </c>
      <c r="D197" s="7" t="s">
        <v>229</v>
      </c>
      <c r="E197" s="8" t="s">
        <v>230</v>
      </c>
      <c r="F197" s="8" t="s">
        <v>229</v>
      </c>
      <c r="G197" s="8" t="s">
        <v>230</v>
      </c>
      <c r="H197" s="80" t="s">
        <v>917</v>
      </c>
      <c r="I197" s="9" t="s">
        <v>231</v>
      </c>
      <c r="J197" s="6" t="s">
        <v>50</v>
      </c>
      <c r="K197" s="9">
        <v>80</v>
      </c>
      <c r="L197" s="9">
        <v>710000000</v>
      </c>
      <c r="M197" s="11" t="s">
        <v>46</v>
      </c>
      <c r="N197" s="11" t="s">
        <v>58</v>
      </c>
      <c r="O197" s="12" t="s">
        <v>43</v>
      </c>
      <c r="P197" s="10"/>
      <c r="Q197" s="10" t="s">
        <v>44</v>
      </c>
      <c r="R197" s="13" t="s">
        <v>45</v>
      </c>
      <c r="S197" s="14"/>
      <c r="T197" s="10"/>
      <c r="U197" s="10"/>
      <c r="V197" s="15"/>
      <c r="W197" s="15">
        <f>X197/1.12</f>
        <v>2025892.857142857</v>
      </c>
      <c r="X197" s="15">
        <v>2269000</v>
      </c>
      <c r="Y197" s="10"/>
      <c r="Z197" s="10">
        <v>2017</v>
      </c>
      <c r="AA197" s="16"/>
    </row>
    <row r="198" spans="1:27" ht="63.75" customHeight="1" x14ac:dyDescent="0.2">
      <c r="A198" s="5" t="s">
        <v>688</v>
      </c>
      <c r="B198" s="6" t="s">
        <v>33</v>
      </c>
      <c r="C198" s="6" t="s">
        <v>232</v>
      </c>
      <c r="D198" s="7" t="s">
        <v>233</v>
      </c>
      <c r="E198" s="8" t="s">
        <v>234</v>
      </c>
      <c r="F198" s="8" t="s">
        <v>233</v>
      </c>
      <c r="G198" s="8" t="s">
        <v>234</v>
      </c>
      <c r="H198" s="9" t="s">
        <v>235</v>
      </c>
      <c r="I198" s="9" t="s">
        <v>236</v>
      </c>
      <c r="J198" s="6" t="s">
        <v>50</v>
      </c>
      <c r="K198" s="9">
        <v>80</v>
      </c>
      <c r="L198" s="9">
        <v>710000000</v>
      </c>
      <c r="M198" s="11" t="s">
        <v>46</v>
      </c>
      <c r="N198" s="11" t="s">
        <v>58</v>
      </c>
      <c r="O198" s="9" t="s">
        <v>43</v>
      </c>
      <c r="P198" s="10"/>
      <c r="Q198" s="10" t="s">
        <v>44</v>
      </c>
      <c r="R198" s="13" t="s">
        <v>45</v>
      </c>
      <c r="S198" s="14"/>
      <c r="T198" s="10"/>
      <c r="U198" s="10"/>
      <c r="V198" s="15"/>
      <c r="W198" s="15">
        <v>0</v>
      </c>
      <c r="X198" s="15">
        <f t="shared" ref="X198:X207" si="15">W198*1.12</f>
        <v>0</v>
      </c>
      <c r="Y198" s="10"/>
      <c r="Z198" s="10">
        <v>2017</v>
      </c>
      <c r="AA198" s="16"/>
    </row>
    <row r="199" spans="1:27" ht="63.75" customHeight="1" x14ac:dyDescent="0.2">
      <c r="A199" s="5" t="s">
        <v>810</v>
      </c>
      <c r="B199" s="6" t="s">
        <v>33</v>
      </c>
      <c r="C199" s="6" t="s">
        <v>232</v>
      </c>
      <c r="D199" s="7" t="s">
        <v>233</v>
      </c>
      <c r="E199" s="8" t="s">
        <v>234</v>
      </c>
      <c r="F199" s="8" t="s">
        <v>233</v>
      </c>
      <c r="G199" s="8" t="s">
        <v>234</v>
      </c>
      <c r="H199" s="9" t="s">
        <v>235</v>
      </c>
      <c r="I199" s="9" t="s">
        <v>236</v>
      </c>
      <c r="J199" s="6" t="s">
        <v>50</v>
      </c>
      <c r="K199" s="9">
        <v>80</v>
      </c>
      <c r="L199" s="9">
        <v>710000000</v>
      </c>
      <c r="M199" s="11" t="s">
        <v>46</v>
      </c>
      <c r="N199" s="11" t="s">
        <v>58</v>
      </c>
      <c r="O199" s="9" t="s">
        <v>43</v>
      </c>
      <c r="P199" s="10"/>
      <c r="Q199" s="10" t="s">
        <v>44</v>
      </c>
      <c r="R199" s="13" t="s">
        <v>45</v>
      </c>
      <c r="S199" s="14"/>
      <c r="T199" s="10"/>
      <c r="U199" s="10"/>
      <c r="V199" s="15"/>
      <c r="W199" s="15">
        <v>1562214.29</v>
      </c>
      <c r="X199" s="15">
        <f t="shared" si="15"/>
        <v>1749680.0048000002</v>
      </c>
      <c r="Y199" s="10"/>
      <c r="Z199" s="10">
        <v>2017</v>
      </c>
      <c r="AA199" s="16" t="s">
        <v>794</v>
      </c>
    </row>
    <row r="200" spans="1:27" ht="89.25" customHeight="1" x14ac:dyDescent="0.2">
      <c r="A200" s="5" t="s">
        <v>689</v>
      </c>
      <c r="B200" s="6" t="s">
        <v>33</v>
      </c>
      <c r="C200" s="6" t="s">
        <v>237</v>
      </c>
      <c r="D200" s="7" t="s">
        <v>238</v>
      </c>
      <c r="E200" s="8" t="s">
        <v>239</v>
      </c>
      <c r="F200" s="8" t="s">
        <v>238</v>
      </c>
      <c r="G200" s="8" t="s">
        <v>239</v>
      </c>
      <c r="H200" s="9" t="s">
        <v>240</v>
      </c>
      <c r="I200" s="9" t="s">
        <v>241</v>
      </c>
      <c r="J200" s="10" t="s">
        <v>201</v>
      </c>
      <c r="K200" s="9">
        <v>80</v>
      </c>
      <c r="L200" s="9">
        <v>710000000</v>
      </c>
      <c r="M200" s="11" t="s">
        <v>46</v>
      </c>
      <c r="N200" s="11" t="s">
        <v>58</v>
      </c>
      <c r="O200" s="12" t="s">
        <v>43</v>
      </c>
      <c r="P200" s="10"/>
      <c r="Q200" s="10" t="s">
        <v>44</v>
      </c>
      <c r="R200" s="13" t="s">
        <v>45</v>
      </c>
      <c r="S200" s="14"/>
      <c r="T200" s="10"/>
      <c r="U200" s="10"/>
      <c r="V200" s="15"/>
      <c r="W200" s="15">
        <v>7095000</v>
      </c>
      <c r="X200" s="15">
        <f t="shared" si="15"/>
        <v>7946400.0000000009</v>
      </c>
      <c r="Y200" s="10"/>
      <c r="Z200" s="10">
        <v>2017</v>
      </c>
      <c r="AA200" s="16"/>
    </row>
    <row r="201" spans="1:27" ht="63.75" customHeight="1" x14ac:dyDescent="0.2">
      <c r="A201" s="5" t="s">
        <v>690</v>
      </c>
      <c r="B201" s="6" t="s">
        <v>33</v>
      </c>
      <c r="C201" s="6" t="s">
        <v>243</v>
      </c>
      <c r="D201" s="7" t="s">
        <v>244</v>
      </c>
      <c r="E201" s="8" t="s">
        <v>245</v>
      </c>
      <c r="F201" s="8" t="s">
        <v>244</v>
      </c>
      <c r="G201" s="8" t="s">
        <v>245</v>
      </c>
      <c r="H201" s="9" t="s">
        <v>246</v>
      </c>
      <c r="I201" s="9" t="s">
        <v>247</v>
      </c>
      <c r="J201" s="10" t="s">
        <v>50</v>
      </c>
      <c r="K201" s="9">
        <v>80</v>
      </c>
      <c r="L201" s="9">
        <v>710000000</v>
      </c>
      <c r="M201" s="11" t="s">
        <v>46</v>
      </c>
      <c r="N201" s="11" t="s">
        <v>42</v>
      </c>
      <c r="O201" s="12" t="s">
        <v>278</v>
      </c>
      <c r="P201" s="10"/>
      <c r="Q201" s="10" t="s">
        <v>44</v>
      </c>
      <c r="R201" s="13" t="s">
        <v>45</v>
      </c>
      <c r="S201" s="14"/>
      <c r="T201" s="10"/>
      <c r="U201" s="10"/>
      <c r="V201" s="15"/>
      <c r="W201" s="15">
        <v>0</v>
      </c>
      <c r="X201" s="15">
        <f t="shared" si="15"/>
        <v>0</v>
      </c>
      <c r="Y201" s="10" t="s">
        <v>68</v>
      </c>
      <c r="Z201" s="10">
        <v>2017</v>
      </c>
      <c r="AA201" s="32"/>
    </row>
    <row r="202" spans="1:27" ht="63.75" customHeight="1" x14ac:dyDescent="0.2">
      <c r="A202" s="5" t="s">
        <v>1303</v>
      </c>
      <c r="B202" s="6" t="s">
        <v>33</v>
      </c>
      <c r="C202" s="6" t="s">
        <v>243</v>
      </c>
      <c r="D202" s="7" t="s">
        <v>244</v>
      </c>
      <c r="E202" s="8" t="s">
        <v>245</v>
      </c>
      <c r="F202" s="8" t="s">
        <v>244</v>
      </c>
      <c r="G202" s="8" t="s">
        <v>245</v>
      </c>
      <c r="H202" s="9" t="s">
        <v>246</v>
      </c>
      <c r="I202" s="9" t="s">
        <v>247</v>
      </c>
      <c r="J202" s="10" t="s">
        <v>50</v>
      </c>
      <c r="K202" s="9">
        <v>80</v>
      </c>
      <c r="L202" s="9">
        <v>710000000</v>
      </c>
      <c r="M202" s="11" t="s">
        <v>46</v>
      </c>
      <c r="N202" s="11" t="s">
        <v>42</v>
      </c>
      <c r="O202" s="12" t="s">
        <v>278</v>
      </c>
      <c r="P202" s="10"/>
      <c r="Q202" s="10" t="s">
        <v>44</v>
      </c>
      <c r="R202" s="13" t="s">
        <v>45</v>
      </c>
      <c r="S202" s="14"/>
      <c r="T202" s="10"/>
      <c r="U202" s="10"/>
      <c r="V202" s="15"/>
      <c r="W202" s="15">
        <v>9293230</v>
      </c>
      <c r="X202" s="15">
        <f t="shared" si="15"/>
        <v>10408417.600000001</v>
      </c>
      <c r="Y202" s="10" t="s">
        <v>68</v>
      </c>
      <c r="Z202" s="10">
        <v>2017</v>
      </c>
      <c r="AA202" s="32" t="s">
        <v>1292</v>
      </c>
    </row>
    <row r="203" spans="1:27" ht="63.75" customHeight="1" x14ac:dyDescent="0.2">
      <c r="A203" s="5" t="s">
        <v>691</v>
      </c>
      <c r="B203" s="6" t="s">
        <v>33</v>
      </c>
      <c r="C203" s="6" t="s">
        <v>243</v>
      </c>
      <c r="D203" s="7" t="s">
        <v>244</v>
      </c>
      <c r="E203" s="8" t="s">
        <v>245</v>
      </c>
      <c r="F203" s="8" t="s">
        <v>244</v>
      </c>
      <c r="G203" s="8" t="s">
        <v>245</v>
      </c>
      <c r="H203" s="9" t="s">
        <v>248</v>
      </c>
      <c r="I203" s="9" t="s">
        <v>249</v>
      </c>
      <c r="J203" s="10" t="s">
        <v>41</v>
      </c>
      <c r="K203" s="9">
        <v>80</v>
      </c>
      <c r="L203" s="9">
        <v>710000000</v>
      </c>
      <c r="M203" s="11" t="s">
        <v>46</v>
      </c>
      <c r="N203" s="11" t="s">
        <v>42</v>
      </c>
      <c r="O203" s="12" t="s">
        <v>250</v>
      </c>
      <c r="P203" s="10"/>
      <c r="Q203" s="10" t="s">
        <v>44</v>
      </c>
      <c r="R203" s="13" t="s">
        <v>45</v>
      </c>
      <c r="S203" s="14"/>
      <c r="T203" s="10"/>
      <c r="U203" s="10"/>
      <c r="V203" s="15"/>
      <c r="W203" s="15">
        <v>0</v>
      </c>
      <c r="X203" s="15">
        <f t="shared" si="15"/>
        <v>0</v>
      </c>
      <c r="Y203" s="10"/>
      <c r="Z203" s="10">
        <v>2017</v>
      </c>
      <c r="AA203" s="32"/>
    </row>
    <row r="204" spans="1:27" ht="63.75" customHeight="1" x14ac:dyDescent="0.2">
      <c r="A204" s="5" t="s">
        <v>801</v>
      </c>
      <c r="B204" s="6" t="s">
        <v>33</v>
      </c>
      <c r="C204" s="6" t="s">
        <v>243</v>
      </c>
      <c r="D204" s="7" t="s">
        <v>244</v>
      </c>
      <c r="E204" s="8" t="s">
        <v>245</v>
      </c>
      <c r="F204" s="8" t="s">
        <v>244</v>
      </c>
      <c r="G204" s="8" t="s">
        <v>245</v>
      </c>
      <c r="H204" s="9" t="s">
        <v>248</v>
      </c>
      <c r="I204" s="9" t="s">
        <v>249</v>
      </c>
      <c r="J204" s="10" t="s">
        <v>41</v>
      </c>
      <c r="K204" s="9">
        <v>80</v>
      </c>
      <c r="L204" s="9">
        <v>710000000</v>
      </c>
      <c r="M204" s="11" t="s">
        <v>46</v>
      </c>
      <c r="N204" s="11" t="s">
        <v>58</v>
      </c>
      <c r="O204" s="12" t="s">
        <v>250</v>
      </c>
      <c r="P204" s="10"/>
      <c r="Q204" s="10" t="s">
        <v>802</v>
      </c>
      <c r="R204" s="13" t="s">
        <v>45</v>
      </c>
      <c r="S204" s="14"/>
      <c r="T204" s="10"/>
      <c r="U204" s="10"/>
      <c r="V204" s="15"/>
      <c r="W204" s="15">
        <v>28742000</v>
      </c>
      <c r="X204" s="15">
        <f>W204*1.12</f>
        <v>32191040.000000004</v>
      </c>
      <c r="Y204" s="10"/>
      <c r="Z204" s="10">
        <v>2017</v>
      </c>
      <c r="AA204" s="16" t="s">
        <v>803</v>
      </c>
    </row>
    <row r="205" spans="1:27" ht="63.75" customHeight="1" x14ac:dyDescent="0.2">
      <c r="A205" s="5" t="s">
        <v>692</v>
      </c>
      <c r="B205" s="6" t="s">
        <v>33</v>
      </c>
      <c r="C205" s="6" t="s">
        <v>243</v>
      </c>
      <c r="D205" s="7" t="s">
        <v>244</v>
      </c>
      <c r="E205" s="8" t="s">
        <v>245</v>
      </c>
      <c r="F205" s="8" t="s">
        <v>244</v>
      </c>
      <c r="G205" s="8" t="s">
        <v>245</v>
      </c>
      <c r="H205" s="9" t="s">
        <v>251</v>
      </c>
      <c r="I205" s="9" t="s">
        <v>252</v>
      </c>
      <c r="J205" s="10" t="s">
        <v>41</v>
      </c>
      <c r="K205" s="9">
        <v>80</v>
      </c>
      <c r="L205" s="9">
        <v>710000000</v>
      </c>
      <c r="M205" s="11" t="s">
        <v>46</v>
      </c>
      <c r="N205" s="11" t="s">
        <v>42</v>
      </c>
      <c r="O205" s="12" t="s">
        <v>253</v>
      </c>
      <c r="P205" s="10"/>
      <c r="Q205" s="10" t="s">
        <v>44</v>
      </c>
      <c r="R205" s="13" t="s">
        <v>45</v>
      </c>
      <c r="S205" s="14"/>
      <c r="T205" s="10"/>
      <c r="U205" s="10"/>
      <c r="V205" s="15"/>
      <c r="W205" s="15">
        <v>0</v>
      </c>
      <c r="X205" s="15">
        <f t="shared" si="15"/>
        <v>0</v>
      </c>
      <c r="Y205" s="10"/>
      <c r="Z205" s="10">
        <v>2017</v>
      </c>
      <c r="AA205" s="32"/>
    </row>
    <row r="206" spans="1:27" ht="63.75" customHeight="1" x14ac:dyDescent="0.2">
      <c r="A206" s="5" t="s">
        <v>804</v>
      </c>
      <c r="B206" s="6" t="s">
        <v>33</v>
      </c>
      <c r="C206" s="6" t="s">
        <v>243</v>
      </c>
      <c r="D206" s="7" t="s">
        <v>244</v>
      </c>
      <c r="E206" s="8" t="s">
        <v>245</v>
      </c>
      <c r="F206" s="8" t="s">
        <v>244</v>
      </c>
      <c r="G206" s="8" t="s">
        <v>245</v>
      </c>
      <c r="H206" s="9" t="s">
        <v>251</v>
      </c>
      <c r="I206" s="9" t="s">
        <v>252</v>
      </c>
      <c r="J206" s="10" t="s">
        <v>41</v>
      </c>
      <c r="K206" s="9">
        <v>80</v>
      </c>
      <c r="L206" s="9">
        <v>710000000</v>
      </c>
      <c r="M206" s="11" t="s">
        <v>46</v>
      </c>
      <c r="N206" s="11" t="s">
        <v>58</v>
      </c>
      <c r="O206" s="12" t="s">
        <v>253</v>
      </c>
      <c r="P206" s="10"/>
      <c r="Q206" s="10" t="s">
        <v>802</v>
      </c>
      <c r="R206" s="13" t="s">
        <v>45</v>
      </c>
      <c r="S206" s="14"/>
      <c r="T206" s="10"/>
      <c r="U206" s="10"/>
      <c r="V206" s="15"/>
      <c r="W206" s="15">
        <v>11264000</v>
      </c>
      <c r="X206" s="15">
        <f>W206*1.12</f>
        <v>12615680.000000002</v>
      </c>
      <c r="Y206" s="10"/>
      <c r="Z206" s="10">
        <v>2017</v>
      </c>
      <c r="AA206" s="16" t="s">
        <v>803</v>
      </c>
    </row>
    <row r="207" spans="1:27" ht="63.75" customHeight="1" x14ac:dyDescent="0.2">
      <c r="A207" s="5" t="s">
        <v>693</v>
      </c>
      <c r="B207" s="6" t="s">
        <v>33</v>
      </c>
      <c r="C207" s="6" t="s">
        <v>254</v>
      </c>
      <c r="D207" s="7" t="s">
        <v>783</v>
      </c>
      <c r="E207" s="8" t="s">
        <v>255</v>
      </c>
      <c r="F207" s="8" t="s">
        <v>784</v>
      </c>
      <c r="G207" s="8" t="s">
        <v>256</v>
      </c>
      <c r="H207" s="9" t="s">
        <v>257</v>
      </c>
      <c r="I207" s="9" t="s">
        <v>258</v>
      </c>
      <c r="J207" s="10" t="s">
        <v>41</v>
      </c>
      <c r="K207" s="9">
        <v>100</v>
      </c>
      <c r="L207" s="9">
        <v>710000000</v>
      </c>
      <c r="M207" s="11" t="s">
        <v>46</v>
      </c>
      <c r="N207" s="11" t="s">
        <v>582</v>
      </c>
      <c r="O207" s="12" t="s">
        <v>43</v>
      </c>
      <c r="P207" s="10"/>
      <c r="Q207" s="10" t="s">
        <v>259</v>
      </c>
      <c r="R207" s="13" t="s">
        <v>135</v>
      </c>
      <c r="S207" s="14"/>
      <c r="T207" s="10"/>
      <c r="U207" s="10"/>
      <c r="V207" s="15"/>
      <c r="W207" s="15">
        <v>0</v>
      </c>
      <c r="X207" s="15">
        <f t="shared" si="15"/>
        <v>0</v>
      </c>
      <c r="Y207" s="10"/>
      <c r="Z207" s="10">
        <v>2017</v>
      </c>
      <c r="AA207" s="16" t="s">
        <v>800</v>
      </c>
    </row>
    <row r="208" spans="1:27" ht="127.5" customHeight="1" x14ac:dyDescent="0.2">
      <c r="A208" s="5" t="s">
        <v>694</v>
      </c>
      <c r="B208" s="6" t="s">
        <v>33</v>
      </c>
      <c r="C208" s="81" t="s">
        <v>621</v>
      </c>
      <c r="D208" s="34" t="s">
        <v>622</v>
      </c>
      <c r="E208" s="34" t="s">
        <v>623</v>
      </c>
      <c r="F208" s="34" t="s">
        <v>624</v>
      </c>
      <c r="G208" s="34" t="s">
        <v>625</v>
      </c>
      <c r="H208" s="9"/>
      <c r="I208" s="9"/>
      <c r="J208" s="10" t="s">
        <v>41</v>
      </c>
      <c r="K208" s="9">
        <v>50</v>
      </c>
      <c r="L208" s="9">
        <v>710000000</v>
      </c>
      <c r="M208" s="11" t="s">
        <v>46</v>
      </c>
      <c r="N208" s="11" t="s">
        <v>42</v>
      </c>
      <c r="O208" s="12" t="s">
        <v>260</v>
      </c>
      <c r="P208" s="10"/>
      <c r="Q208" s="10" t="s">
        <v>44</v>
      </c>
      <c r="R208" s="13" t="s">
        <v>45</v>
      </c>
      <c r="S208" s="14"/>
      <c r="T208" s="10"/>
      <c r="U208" s="10"/>
      <c r="V208" s="15"/>
      <c r="W208" s="15">
        <v>0</v>
      </c>
      <c r="X208" s="15">
        <v>0</v>
      </c>
      <c r="Y208" s="10"/>
      <c r="Z208" s="10">
        <v>2017</v>
      </c>
      <c r="AA208" s="32"/>
    </row>
    <row r="209" spans="1:27" ht="127.5" customHeight="1" x14ac:dyDescent="0.2">
      <c r="A209" s="5" t="s">
        <v>805</v>
      </c>
      <c r="B209" s="6" t="s">
        <v>33</v>
      </c>
      <c r="C209" s="81" t="s">
        <v>621</v>
      </c>
      <c r="D209" s="34" t="s">
        <v>622</v>
      </c>
      <c r="E209" s="34" t="s">
        <v>623</v>
      </c>
      <c r="F209" s="34" t="s">
        <v>624</v>
      </c>
      <c r="G209" s="34" t="s">
        <v>625</v>
      </c>
      <c r="H209" s="9"/>
      <c r="I209" s="9"/>
      <c r="J209" s="10" t="s">
        <v>41</v>
      </c>
      <c r="K209" s="9">
        <v>50</v>
      </c>
      <c r="L209" s="9">
        <v>710000000</v>
      </c>
      <c r="M209" s="11" t="s">
        <v>46</v>
      </c>
      <c r="N209" s="11" t="s">
        <v>58</v>
      </c>
      <c r="O209" s="12" t="s">
        <v>260</v>
      </c>
      <c r="P209" s="10"/>
      <c r="Q209" s="10" t="s">
        <v>44</v>
      </c>
      <c r="R209" s="13" t="s">
        <v>45</v>
      </c>
      <c r="S209" s="14"/>
      <c r="T209" s="10"/>
      <c r="U209" s="10"/>
      <c r="V209" s="15"/>
      <c r="W209" s="15">
        <v>126000000</v>
      </c>
      <c r="X209" s="15">
        <v>141120000</v>
      </c>
      <c r="Y209" s="10"/>
      <c r="Z209" s="10">
        <v>2017</v>
      </c>
      <c r="AA209" s="16" t="s">
        <v>798</v>
      </c>
    </row>
    <row r="210" spans="1:27" ht="89.25" customHeight="1" x14ac:dyDescent="0.2">
      <c r="A210" s="5" t="s">
        <v>695</v>
      </c>
      <c r="B210" s="6" t="s">
        <v>33</v>
      </c>
      <c r="C210" s="6" t="s">
        <v>261</v>
      </c>
      <c r="D210" s="7" t="s">
        <v>785</v>
      </c>
      <c r="E210" s="8" t="s">
        <v>262</v>
      </c>
      <c r="F210" s="8" t="s">
        <v>785</v>
      </c>
      <c r="G210" s="8" t="s">
        <v>263</v>
      </c>
      <c r="H210" s="9" t="s">
        <v>279</v>
      </c>
      <c r="I210" s="9" t="s">
        <v>280</v>
      </c>
      <c r="J210" s="10" t="s">
        <v>41</v>
      </c>
      <c r="K210" s="9">
        <v>100</v>
      </c>
      <c r="L210" s="9">
        <v>710000000</v>
      </c>
      <c r="M210" s="11" t="s">
        <v>46</v>
      </c>
      <c r="N210" s="11" t="s">
        <v>42</v>
      </c>
      <c r="O210" s="12" t="s">
        <v>620</v>
      </c>
      <c r="P210" s="10"/>
      <c r="Q210" s="10" t="s">
        <v>44</v>
      </c>
      <c r="R210" s="13" t="s">
        <v>574</v>
      </c>
      <c r="S210" s="14"/>
      <c r="T210" s="10"/>
      <c r="U210" s="10"/>
      <c r="V210" s="15"/>
      <c r="W210" s="15">
        <v>21000000</v>
      </c>
      <c r="X210" s="15">
        <f>W210</f>
        <v>21000000</v>
      </c>
      <c r="Y210" s="10"/>
      <c r="Z210" s="10">
        <v>2017</v>
      </c>
      <c r="AA210" s="32"/>
    </row>
    <row r="211" spans="1:27" ht="89.25" customHeight="1" x14ac:dyDescent="0.2">
      <c r="A211" s="5" t="s">
        <v>696</v>
      </c>
      <c r="B211" s="6" t="s">
        <v>33</v>
      </c>
      <c r="C211" s="6" t="s">
        <v>264</v>
      </c>
      <c r="D211" s="7" t="s">
        <v>265</v>
      </c>
      <c r="E211" s="8" t="s">
        <v>266</v>
      </c>
      <c r="F211" s="8" t="s">
        <v>265</v>
      </c>
      <c r="G211" s="8" t="s">
        <v>266</v>
      </c>
      <c r="H211" s="9" t="s">
        <v>281</v>
      </c>
      <c r="I211" s="9" t="s">
        <v>267</v>
      </c>
      <c r="J211" s="10" t="s">
        <v>50</v>
      </c>
      <c r="K211" s="9">
        <v>100</v>
      </c>
      <c r="L211" s="9">
        <v>710000000</v>
      </c>
      <c r="M211" s="11" t="s">
        <v>46</v>
      </c>
      <c r="N211" s="11" t="s">
        <v>42</v>
      </c>
      <c r="O211" s="12" t="s">
        <v>43</v>
      </c>
      <c r="P211" s="10"/>
      <c r="Q211" s="10" t="s">
        <v>44</v>
      </c>
      <c r="R211" s="13" t="s">
        <v>45</v>
      </c>
      <c r="S211" s="14"/>
      <c r="T211" s="10"/>
      <c r="U211" s="10"/>
      <c r="V211" s="15"/>
      <c r="W211" s="15">
        <v>14380800</v>
      </c>
      <c r="X211" s="15">
        <f>W211*1.12</f>
        <v>16106496.000000002</v>
      </c>
      <c r="Y211" s="10" t="s">
        <v>68</v>
      </c>
      <c r="Z211" s="10">
        <v>2017</v>
      </c>
      <c r="AA211" s="32"/>
    </row>
    <row r="212" spans="1:27" ht="102" customHeight="1" x14ac:dyDescent="0.2">
      <c r="A212" s="5" t="s">
        <v>697</v>
      </c>
      <c r="B212" s="6" t="s">
        <v>33</v>
      </c>
      <c r="C212" s="6" t="s">
        <v>268</v>
      </c>
      <c r="D212" s="7" t="s">
        <v>269</v>
      </c>
      <c r="E212" s="8" t="s">
        <v>270</v>
      </c>
      <c r="F212" s="8" t="s">
        <v>269</v>
      </c>
      <c r="G212" s="8" t="s">
        <v>270</v>
      </c>
      <c r="H212" s="9" t="s">
        <v>271</v>
      </c>
      <c r="I212" s="9" t="s">
        <v>272</v>
      </c>
      <c r="J212" s="10" t="s">
        <v>50</v>
      </c>
      <c r="K212" s="9">
        <v>100</v>
      </c>
      <c r="L212" s="9">
        <v>710000000</v>
      </c>
      <c r="M212" s="11" t="s">
        <v>46</v>
      </c>
      <c r="N212" s="11" t="s">
        <v>42</v>
      </c>
      <c r="O212" s="12" t="s">
        <v>43</v>
      </c>
      <c r="P212" s="10"/>
      <c r="Q212" s="10" t="s">
        <v>44</v>
      </c>
      <c r="R212" s="13" t="s">
        <v>45</v>
      </c>
      <c r="S212" s="14"/>
      <c r="T212" s="10"/>
      <c r="U212" s="10"/>
      <c r="V212" s="15"/>
      <c r="W212" s="15">
        <v>1398280</v>
      </c>
      <c r="X212" s="15">
        <f>W212*1.12</f>
        <v>1566073.6</v>
      </c>
      <c r="Y212" s="10"/>
      <c r="Z212" s="10">
        <v>2017</v>
      </c>
      <c r="AA212" s="32"/>
    </row>
    <row r="213" spans="1:27" ht="102" customHeight="1" x14ac:dyDescent="0.2">
      <c r="A213" s="5" t="s">
        <v>698</v>
      </c>
      <c r="B213" s="6" t="s">
        <v>33</v>
      </c>
      <c r="C213" s="6" t="s">
        <v>273</v>
      </c>
      <c r="D213" s="7" t="s">
        <v>274</v>
      </c>
      <c r="E213" s="8" t="s">
        <v>275</v>
      </c>
      <c r="F213" s="8" t="s">
        <v>274</v>
      </c>
      <c r="G213" s="8" t="s">
        <v>275</v>
      </c>
      <c r="H213" s="9" t="s">
        <v>276</v>
      </c>
      <c r="I213" s="9" t="s">
        <v>277</v>
      </c>
      <c r="J213" s="10" t="s">
        <v>201</v>
      </c>
      <c r="K213" s="9">
        <v>100</v>
      </c>
      <c r="L213" s="9">
        <v>710000000</v>
      </c>
      <c r="M213" s="11" t="s">
        <v>46</v>
      </c>
      <c r="N213" s="11" t="s">
        <v>42</v>
      </c>
      <c r="O213" s="12" t="s">
        <v>43</v>
      </c>
      <c r="P213" s="10"/>
      <c r="Q213" s="10" t="s">
        <v>44</v>
      </c>
      <c r="R213" s="13" t="s">
        <v>45</v>
      </c>
      <c r="S213" s="14"/>
      <c r="T213" s="10"/>
      <c r="U213" s="10"/>
      <c r="V213" s="15"/>
      <c r="W213" s="15">
        <v>4464285.71</v>
      </c>
      <c r="X213" s="15">
        <f>W213*1.12</f>
        <v>4999999.9952000007</v>
      </c>
      <c r="Y213" s="10"/>
      <c r="Z213" s="10">
        <v>2017</v>
      </c>
      <c r="AA213" s="32"/>
    </row>
    <row r="214" spans="1:27" ht="89.25" customHeight="1" x14ac:dyDescent="0.2">
      <c r="A214" s="5" t="s">
        <v>699</v>
      </c>
      <c r="B214" s="6" t="s">
        <v>33</v>
      </c>
      <c r="C214" s="6" t="s">
        <v>284</v>
      </c>
      <c r="D214" s="7" t="s">
        <v>285</v>
      </c>
      <c r="E214" s="8" t="s">
        <v>282</v>
      </c>
      <c r="F214" s="8" t="s">
        <v>285</v>
      </c>
      <c r="G214" s="8" t="s">
        <v>282</v>
      </c>
      <c r="H214" s="11" t="s">
        <v>283</v>
      </c>
      <c r="I214" s="60" t="s">
        <v>561</v>
      </c>
      <c r="J214" s="10" t="s">
        <v>41</v>
      </c>
      <c r="K214" s="9">
        <v>70</v>
      </c>
      <c r="L214" s="9">
        <v>710000000</v>
      </c>
      <c r="M214" s="11" t="s">
        <v>46</v>
      </c>
      <c r="N214" s="11" t="s">
        <v>58</v>
      </c>
      <c r="O214" s="12" t="s">
        <v>43</v>
      </c>
      <c r="P214" s="10"/>
      <c r="Q214" s="10" t="s">
        <v>44</v>
      </c>
      <c r="R214" s="13" t="s">
        <v>45</v>
      </c>
      <c r="S214" s="14"/>
      <c r="T214" s="10"/>
      <c r="U214" s="10"/>
      <c r="V214" s="15"/>
      <c r="W214" s="15">
        <v>0</v>
      </c>
      <c r="X214" s="15">
        <f>W214*1.12</f>
        <v>0</v>
      </c>
      <c r="Y214" s="10"/>
      <c r="Z214" s="10">
        <v>2017</v>
      </c>
      <c r="AA214" s="16"/>
    </row>
    <row r="215" spans="1:27" ht="89.25" customHeight="1" x14ac:dyDescent="0.2">
      <c r="A215" s="5" t="s">
        <v>1035</v>
      </c>
      <c r="B215" s="6" t="s">
        <v>33</v>
      </c>
      <c r="C215" s="6" t="s">
        <v>284</v>
      </c>
      <c r="D215" s="7" t="s">
        <v>285</v>
      </c>
      <c r="E215" s="8" t="s">
        <v>282</v>
      </c>
      <c r="F215" s="8" t="s">
        <v>285</v>
      </c>
      <c r="G215" s="8" t="s">
        <v>282</v>
      </c>
      <c r="H215" s="11" t="s">
        <v>283</v>
      </c>
      <c r="I215" s="60" t="s">
        <v>561</v>
      </c>
      <c r="J215" s="10" t="s">
        <v>41</v>
      </c>
      <c r="K215" s="9">
        <v>70</v>
      </c>
      <c r="L215" s="9">
        <v>710000000</v>
      </c>
      <c r="M215" s="11" t="s">
        <v>46</v>
      </c>
      <c r="N215" s="11" t="s">
        <v>131</v>
      </c>
      <c r="O215" s="12" t="s">
        <v>43</v>
      </c>
      <c r="P215" s="10"/>
      <c r="Q215" s="10" t="s">
        <v>44</v>
      </c>
      <c r="R215" s="13" t="s">
        <v>45</v>
      </c>
      <c r="S215" s="14"/>
      <c r="T215" s="10"/>
      <c r="U215" s="10"/>
      <c r="V215" s="15"/>
      <c r="W215" s="15">
        <v>21000000</v>
      </c>
      <c r="X215" s="15">
        <f>W215*1.12</f>
        <v>23520000.000000004</v>
      </c>
      <c r="Y215" s="10"/>
      <c r="Z215" s="10">
        <v>2017</v>
      </c>
      <c r="AA215" s="16" t="s">
        <v>798</v>
      </c>
    </row>
    <row r="216" spans="1:27" ht="76.5" customHeight="1" x14ac:dyDescent="0.2">
      <c r="A216" s="5" t="s">
        <v>700</v>
      </c>
      <c r="B216" s="6" t="s">
        <v>33</v>
      </c>
      <c r="C216" s="6" t="s">
        <v>284</v>
      </c>
      <c r="D216" s="7" t="s">
        <v>285</v>
      </c>
      <c r="E216" s="8" t="s">
        <v>282</v>
      </c>
      <c r="F216" s="8" t="s">
        <v>285</v>
      </c>
      <c r="G216" s="8" t="s">
        <v>282</v>
      </c>
      <c r="H216" s="11" t="s">
        <v>562</v>
      </c>
      <c r="I216" s="11" t="s">
        <v>563</v>
      </c>
      <c r="J216" s="10" t="s">
        <v>41</v>
      </c>
      <c r="K216" s="9">
        <v>50</v>
      </c>
      <c r="L216" s="9">
        <v>710000000</v>
      </c>
      <c r="M216" s="11" t="s">
        <v>46</v>
      </c>
      <c r="N216" s="11" t="s">
        <v>131</v>
      </c>
      <c r="O216" s="12" t="s">
        <v>43</v>
      </c>
      <c r="P216" s="10"/>
      <c r="Q216" s="10" t="s">
        <v>44</v>
      </c>
      <c r="R216" s="13" t="s">
        <v>45</v>
      </c>
      <c r="S216" s="14"/>
      <c r="T216" s="10"/>
      <c r="U216" s="10"/>
      <c r="V216" s="15"/>
      <c r="W216" s="15">
        <v>0</v>
      </c>
      <c r="X216" s="15">
        <f t="shared" ref="X216:X240" si="16">W216*1.12</f>
        <v>0</v>
      </c>
      <c r="Y216" s="10"/>
      <c r="Z216" s="10">
        <v>2017</v>
      </c>
      <c r="AA216" s="16"/>
    </row>
    <row r="217" spans="1:27" ht="76.5" customHeight="1" x14ac:dyDescent="0.2">
      <c r="A217" s="5" t="s">
        <v>945</v>
      </c>
      <c r="B217" s="6" t="s">
        <v>33</v>
      </c>
      <c r="C217" s="6" t="s">
        <v>284</v>
      </c>
      <c r="D217" s="7" t="s">
        <v>285</v>
      </c>
      <c r="E217" s="8" t="s">
        <v>282</v>
      </c>
      <c r="F217" s="8" t="s">
        <v>285</v>
      </c>
      <c r="G217" s="8" t="s">
        <v>282</v>
      </c>
      <c r="H217" s="11" t="s">
        <v>562</v>
      </c>
      <c r="I217" s="11" t="s">
        <v>563</v>
      </c>
      <c r="J217" s="10" t="s">
        <v>41</v>
      </c>
      <c r="K217" s="9">
        <v>50</v>
      </c>
      <c r="L217" s="9">
        <v>710000000</v>
      </c>
      <c r="M217" s="11" t="s">
        <v>46</v>
      </c>
      <c r="N217" s="11" t="s">
        <v>946</v>
      </c>
      <c r="O217" s="12" t="s">
        <v>43</v>
      </c>
      <c r="P217" s="10"/>
      <c r="Q217" s="10" t="s">
        <v>44</v>
      </c>
      <c r="R217" s="13" t="s">
        <v>45</v>
      </c>
      <c r="S217" s="14"/>
      <c r="T217" s="10"/>
      <c r="U217" s="10"/>
      <c r="V217" s="15"/>
      <c r="W217" s="15">
        <v>0</v>
      </c>
      <c r="X217" s="15">
        <f t="shared" si="16"/>
        <v>0</v>
      </c>
      <c r="Y217" s="10"/>
      <c r="Z217" s="10">
        <v>2017</v>
      </c>
      <c r="AA217" s="16" t="s">
        <v>798</v>
      </c>
    </row>
    <row r="218" spans="1:27" ht="76.5" customHeight="1" x14ac:dyDescent="0.2">
      <c r="A218" s="5" t="s">
        <v>1058</v>
      </c>
      <c r="B218" s="6" t="s">
        <v>33</v>
      </c>
      <c r="C218" s="6" t="s">
        <v>284</v>
      </c>
      <c r="D218" s="7" t="s">
        <v>285</v>
      </c>
      <c r="E218" s="8" t="s">
        <v>282</v>
      </c>
      <c r="F218" s="8" t="s">
        <v>285</v>
      </c>
      <c r="G218" s="8" t="s">
        <v>282</v>
      </c>
      <c r="H218" s="11" t="s">
        <v>562</v>
      </c>
      <c r="I218" s="11" t="s">
        <v>563</v>
      </c>
      <c r="J218" s="10" t="s">
        <v>41</v>
      </c>
      <c r="K218" s="9">
        <v>50</v>
      </c>
      <c r="L218" s="9">
        <v>710000000</v>
      </c>
      <c r="M218" s="11" t="s">
        <v>46</v>
      </c>
      <c r="N218" s="11" t="s">
        <v>354</v>
      </c>
      <c r="O218" s="12" t="s">
        <v>43</v>
      </c>
      <c r="P218" s="10"/>
      <c r="Q218" s="10" t="s">
        <v>44</v>
      </c>
      <c r="R218" s="13" t="s">
        <v>45</v>
      </c>
      <c r="S218" s="14"/>
      <c r="T218" s="10"/>
      <c r="U218" s="10"/>
      <c r="V218" s="15"/>
      <c r="W218" s="15">
        <v>0</v>
      </c>
      <c r="X218" s="15">
        <f t="shared" si="16"/>
        <v>0</v>
      </c>
      <c r="Y218" s="10"/>
      <c r="Z218" s="10">
        <v>2017</v>
      </c>
      <c r="AA218" s="16" t="s">
        <v>798</v>
      </c>
    </row>
    <row r="219" spans="1:27" ht="76.5" customHeight="1" x14ac:dyDescent="0.2">
      <c r="A219" s="5" t="s">
        <v>1174</v>
      </c>
      <c r="B219" s="6" t="s">
        <v>33</v>
      </c>
      <c r="C219" s="6" t="s">
        <v>284</v>
      </c>
      <c r="D219" s="7" t="s">
        <v>285</v>
      </c>
      <c r="E219" s="8" t="s">
        <v>282</v>
      </c>
      <c r="F219" s="8" t="s">
        <v>285</v>
      </c>
      <c r="G219" s="8" t="s">
        <v>282</v>
      </c>
      <c r="H219" s="11" t="s">
        <v>562</v>
      </c>
      <c r="I219" s="11" t="s">
        <v>563</v>
      </c>
      <c r="J219" s="10" t="s">
        <v>41</v>
      </c>
      <c r="K219" s="9">
        <v>50</v>
      </c>
      <c r="L219" s="9">
        <v>710000000</v>
      </c>
      <c r="M219" s="11" t="s">
        <v>46</v>
      </c>
      <c r="N219" s="11" t="s">
        <v>1124</v>
      </c>
      <c r="O219" s="12" t="s">
        <v>43</v>
      </c>
      <c r="P219" s="10"/>
      <c r="Q219" s="10" t="s">
        <v>44</v>
      </c>
      <c r="R219" s="13" t="s">
        <v>45</v>
      </c>
      <c r="S219" s="14"/>
      <c r="T219" s="10"/>
      <c r="U219" s="10"/>
      <c r="V219" s="15"/>
      <c r="W219" s="15">
        <v>19500000</v>
      </c>
      <c r="X219" s="15">
        <f t="shared" si="16"/>
        <v>21840000.000000004</v>
      </c>
      <c r="Y219" s="10"/>
      <c r="Z219" s="10">
        <v>2017</v>
      </c>
      <c r="AA219" s="16" t="s">
        <v>798</v>
      </c>
    </row>
    <row r="220" spans="1:27" s="65" customFormat="1" ht="140.25" customHeight="1" x14ac:dyDescent="0.2">
      <c r="A220" s="5" t="s">
        <v>701</v>
      </c>
      <c r="B220" s="6" t="s">
        <v>33</v>
      </c>
      <c r="C220" s="6" t="s">
        <v>356</v>
      </c>
      <c r="D220" s="7" t="s">
        <v>357</v>
      </c>
      <c r="E220" s="8" t="s">
        <v>358</v>
      </c>
      <c r="F220" s="8" t="s">
        <v>359</v>
      </c>
      <c r="G220" s="8" t="s">
        <v>360</v>
      </c>
      <c r="H220" s="9" t="s">
        <v>361</v>
      </c>
      <c r="I220" s="9" t="s">
        <v>362</v>
      </c>
      <c r="J220" s="6" t="s">
        <v>50</v>
      </c>
      <c r="K220" s="9">
        <v>70</v>
      </c>
      <c r="L220" s="9">
        <v>710000000</v>
      </c>
      <c r="M220" s="11" t="s">
        <v>46</v>
      </c>
      <c r="N220" s="11" t="s">
        <v>42</v>
      </c>
      <c r="O220" s="9" t="s">
        <v>43</v>
      </c>
      <c r="P220" s="6"/>
      <c r="Q220" s="6" t="s">
        <v>44</v>
      </c>
      <c r="R220" s="13" t="s">
        <v>45</v>
      </c>
      <c r="S220" s="20"/>
      <c r="T220" s="6"/>
      <c r="U220" s="6"/>
      <c r="V220" s="21"/>
      <c r="W220" s="21">
        <v>40056479.960000001</v>
      </c>
      <c r="X220" s="21">
        <f t="shared" si="16"/>
        <v>44863257.555200003</v>
      </c>
      <c r="Y220" s="6"/>
      <c r="Z220" s="6">
        <v>2017</v>
      </c>
      <c r="AA220" s="32"/>
    </row>
    <row r="221" spans="1:27" s="65" customFormat="1" ht="102" customHeight="1" x14ac:dyDescent="0.2">
      <c r="A221" s="5" t="s">
        <v>702</v>
      </c>
      <c r="B221" s="6" t="s">
        <v>33</v>
      </c>
      <c r="C221" s="6" t="s">
        <v>363</v>
      </c>
      <c r="D221" s="7" t="s">
        <v>364</v>
      </c>
      <c r="E221" s="8" t="s">
        <v>365</v>
      </c>
      <c r="F221" s="8" t="s">
        <v>786</v>
      </c>
      <c r="G221" s="8" t="s">
        <v>366</v>
      </c>
      <c r="H221" s="9" t="s">
        <v>367</v>
      </c>
      <c r="I221" s="9" t="s">
        <v>368</v>
      </c>
      <c r="J221" s="6" t="s">
        <v>50</v>
      </c>
      <c r="K221" s="9">
        <v>70</v>
      </c>
      <c r="L221" s="9">
        <v>710000000</v>
      </c>
      <c r="M221" s="11" t="s">
        <v>46</v>
      </c>
      <c r="N221" s="11" t="s">
        <v>42</v>
      </c>
      <c r="O221" s="9" t="s">
        <v>43</v>
      </c>
      <c r="P221" s="6"/>
      <c r="Q221" s="6" t="s">
        <v>44</v>
      </c>
      <c r="R221" s="13" t="s">
        <v>45</v>
      </c>
      <c r="S221" s="20"/>
      <c r="T221" s="6"/>
      <c r="U221" s="6"/>
      <c r="V221" s="21"/>
      <c r="W221" s="21">
        <v>2544000</v>
      </c>
      <c r="X221" s="21">
        <f t="shared" si="16"/>
        <v>2849280.0000000005</v>
      </c>
      <c r="Y221" s="6" t="s">
        <v>68</v>
      </c>
      <c r="Z221" s="6">
        <v>2017</v>
      </c>
      <c r="AA221" s="32"/>
    </row>
    <row r="222" spans="1:27" s="65" customFormat="1" ht="102" customHeight="1" x14ac:dyDescent="0.2">
      <c r="A222" s="5" t="s">
        <v>703</v>
      </c>
      <c r="B222" s="6" t="s">
        <v>33</v>
      </c>
      <c r="C222" s="6" t="s">
        <v>369</v>
      </c>
      <c r="D222" s="7" t="s">
        <v>370</v>
      </c>
      <c r="E222" s="8" t="s">
        <v>371</v>
      </c>
      <c r="F222" s="8" t="s">
        <v>372</v>
      </c>
      <c r="G222" s="8" t="s">
        <v>373</v>
      </c>
      <c r="H222" s="9" t="s">
        <v>370</v>
      </c>
      <c r="I222" s="9" t="s">
        <v>371</v>
      </c>
      <c r="J222" s="6" t="s">
        <v>50</v>
      </c>
      <c r="K222" s="9">
        <v>0</v>
      </c>
      <c r="L222" s="9">
        <v>710000000</v>
      </c>
      <c r="M222" s="11" t="s">
        <v>46</v>
      </c>
      <c r="N222" s="11" t="s">
        <v>42</v>
      </c>
      <c r="O222" s="9" t="s">
        <v>43</v>
      </c>
      <c r="P222" s="6"/>
      <c r="Q222" s="6" t="s">
        <v>44</v>
      </c>
      <c r="R222" s="13" t="s">
        <v>45</v>
      </c>
      <c r="S222" s="20"/>
      <c r="T222" s="6"/>
      <c r="U222" s="6"/>
      <c r="V222" s="21"/>
      <c r="W222" s="21">
        <v>2707142.86</v>
      </c>
      <c r="X222" s="21">
        <f t="shared" si="16"/>
        <v>3032000.0032000002</v>
      </c>
      <c r="Y222" s="6"/>
      <c r="Z222" s="6">
        <v>2017</v>
      </c>
      <c r="AA222" s="32"/>
    </row>
    <row r="223" spans="1:27" s="65" customFormat="1" ht="140.25" customHeight="1" x14ac:dyDescent="0.2">
      <c r="A223" s="5" t="s">
        <v>704</v>
      </c>
      <c r="B223" s="6" t="s">
        <v>33</v>
      </c>
      <c r="C223" s="6" t="s">
        <v>196</v>
      </c>
      <c r="D223" s="7" t="s">
        <v>197</v>
      </c>
      <c r="E223" s="8" t="s">
        <v>198</v>
      </c>
      <c r="F223" s="8" t="s">
        <v>197</v>
      </c>
      <c r="G223" s="8" t="s">
        <v>198</v>
      </c>
      <c r="H223" s="9" t="s">
        <v>374</v>
      </c>
      <c r="I223" s="9" t="s">
        <v>375</v>
      </c>
      <c r="J223" s="6" t="s">
        <v>50</v>
      </c>
      <c r="K223" s="9">
        <v>70</v>
      </c>
      <c r="L223" s="9">
        <v>710000000</v>
      </c>
      <c r="M223" s="11" t="s">
        <v>46</v>
      </c>
      <c r="N223" s="11" t="s">
        <v>42</v>
      </c>
      <c r="O223" s="9" t="s">
        <v>43</v>
      </c>
      <c r="P223" s="6"/>
      <c r="Q223" s="6" t="s">
        <v>44</v>
      </c>
      <c r="R223" s="13" t="s">
        <v>45</v>
      </c>
      <c r="S223" s="20"/>
      <c r="T223" s="6"/>
      <c r="U223" s="6"/>
      <c r="V223" s="21"/>
      <c r="W223" s="21">
        <v>26442693.199999999</v>
      </c>
      <c r="X223" s="21">
        <f t="shared" si="16"/>
        <v>29615816.384000003</v>
      </c>
      <c r="Y223" s="6"/>
      <c r="Z223" s="6">
        <v>2017</v>
      </c>
      <c r="AA223" s="32"/>
    </row>
    <row r="224" spans="1:27" s="65" customFormat="1" ht="127.5" customHeight="1" x14ac:dyDescent="0.2">
      <c r="A224" s="5" t="s">
        <v>705</v>
      </c>
      <c r="B224" s="6" t="s">
        <v>33</v>
      </c>
      <c r="C224" s="6" t="s">
        <v>376</v>
      </c>
      <c r="D224" s="7" t="s">
        <v>787</v>
      </c>
      <c r="E224" s="8" t="s">
        <v>377</v>
      </c>
      <c r="F224" s="8" t="s">
        <v>788</v>
      </c>
      <c r="G224" s="8" t="s">
        <v>377</v>
      </c>
      <c r="H224" s="9" t="s">
        <v>378</v>
      </c>
      <c r="I224" s="9" t="s">
        <v>379</v>
      </c>
      <c r="J224" s="6" t="s">
        <v>50</v>
      </c>
      <c r="K224" s="9">
        <v>70</v>
      </c>
      <c r="L224" s="9">
        <v>710000000</v>
      </c>
      <c r="M224" s="11" t="s">
        <v>46</v>
      </c>
      <c r="N224" s="11" t="s">
        <v>42</v>
      </c>
      <c r="O224" s="9" t="s">
        <v>43</v>
      </c>
      <c r="P224" s="6"/>
      <c r="Q224" s="6" t="s">
        <v>44</v>
      </c>
      <c r="R224" s="13" t="s">
        <v>45</v>
      </c>
      <c r="S224" s="20"/>
      <c r="T224" s="6"/>
      <c r="U224" s="6"/>
      <c r="V224" s="21"/>
      <c r="W224" s="21">
        <v>3124380</v>
      </c>
      <c r="X224" s="21">
        <f t="shared" si="16"/>
        <v>3499305.6000000006</v>
      </c>
      <c r="Y224" s="6"/>
      <c r="Z224" s="6">
        <v>2017</v>
      </c>
      <c r="AA224" s="32"/>
    </row>
    <row r="225" spans="1:27" s="65" customFormat="1" ht="89.25" customHeight="1" x14ac:dyDescent="0.2">
      <c r="A225" s="5" t="s">
        <v>706</v>
      </c>
      <c r="B225" s="6" t="s">
        <v>33</v>
      </c>
      <c r="C225" s="6" t="s">
        <v>196</v>
      </c>
      <c r="D225" s="7" t="s">
        <v>197</v>
      </c>
      <c r="E225" s="8" t="s">
        <v>198</v>
      </c>
      <c r="F225" s="8" t="s">
        <v>197</v>
      </c>
      <c r="G225" s="8" t="s">
        <v>198</v>
      </c>
      <c r="H225" s="9" t="s">
        <v>380</v>
      </c>
      <c r="I225" s="9" t="s">
        <v>381</v>
      </c>
      <c r="J225" s="6" t="s">
        <v>50</v>
      </c>
      <c r="K225" s="9">
        <v>0</v>
      </c>
      <c r="L225" s="9">
        <v>710000000</v>
      </c>
      <c r="M225" s="11" t="s">
        <v>46</v>
      </c>
      <c r="N225" s="11" t="s">
        <v>42</v>
      </c>
      <c r="O225" s="9" t="s">
        <v>43</v>
      </c>
      <c r="P225" s="6"/>
      <c r="Q225" s="6" t="s">
        <v>44</v>
      </c>
      <c r="R225" s="13" t="s">
        <v>45</v>
      </c>
      <c r="S225" s="20"/>
      <c r="T225" s="6"/>
      <c r="U225" s="6"/>
      <c r="V225" s="21"/>
      <c r="W225" s="21">
        <v>500000</v>
      </c>
      <c r="X225" s="21">
        <f t="shared" si="16"/>
        <v>560000</v>
      </c>
      <c r="Y225" s="6"/>
      <c r="Z225" s="6">
        <v>2017</v>
      </c>
      <c r="AA225" s="32"/>
    </row>
    <row r="226" spans="1:27" s="65" customFormat="1" ht="102" customHeight="1" x14ac:dyDescent="0.2">
      <c r="A226" s="5" t="s">
        <v>707</v>
      </c>
      <c r="B226" s="6" t="s">
        <v>33</v>
      </c>
      <c r="C226" s="6" t="s">
        <v>382</v>
      </c>
      <c r="D226" s="7" t="s">
        <v>383</v>
      </c>
      <c r="E226" s="8" t="s">
        <v>384</v>
      </c>
      <c r="F226" s="8" t="s">
        <v>383</v>
      </c>
      <c r="G226" s="8" t="s">
        <v>384</v>
      </c>
      <c r="H226" s="9" t="s">
        <v>385</v>
      </c>
      <c r="I226" s="9" t="s">
        <v>386</v>
      </c>
      <c r="J226" s="6" t="s">
        <v>41</v>
      </c>
      <c r="K226" s="9">
        <v>50</v>
      </c>
      <c r="L226" s="9">
        <v>710000000</v>
      </c>
      <c r="M226" s="11" t="s">
        <v>46</v>
      </c>
      <c r="N226" s="11" t="s">
        <v>42</v>
      </c>
      <c r="O226" s="9" t="s">
        <v>43</v>
      </c>
      <c r="P226" s="6"/>
      <c r="Q226" s="6" t="s">
        <v>44</v>
      </c>
      <c r="R226" s="13" t="s">
        <v>45</v>
      </c>
      <c r="S226" s="20"/>
      <c r="T226" s="6"/>
      <c r="U226" s="6"/>
      <c r="V226" s="21"/>
      <c r="W226" s="21">
        <v>9000000</v>
      </c>
      <c r="X226" s="21">
        <f t="shared" si="16"/>
        <v>10080000.000000002</v>
      </c>
      <c r="Y226" s="6"/>
      <c r="Z226" s="6">
        <v>2017</v>
      </c>
      <c r="AA226" s="32"/>
    </row>
    <row r="227" spans="1:27" s="65" customFormat="1" ht="102" customHeight="1" x14ac:dyDescent="0.2">
      <c r="A227" s="5" t="s">
        <v>708</v>
      </c>
      <c r="B227" s="6" t="s">
        <v>33</v>
      </c>
      <c r="C227" s="6" t="s">
        <v>382</v>
      </c>
      <c r="D227" s="7" t="s">
        <v>383</v>
      </c>
      <c r="E227" s="8" t="s">
        <v>384</v>
      </c>
      <c r="F227" s="8" t="s">
        <v>383</v>
      </c>
      <c r="G227" s="8" t="s">
        <v>384</v>
      </c>
      <c r="H227" s="9" t="s">
        <v>387</v>
      </c>
      <c r="I227" s="9" t="s">
        <v>388</v>
      </c>
      <c r="J227" s="6" t="s">
        <v>41</v>
      </c>
      <c r="K227" s="9">
        <v>70</v>
      </c>
      <c r="L227" s="9">
        <v>710000000</v>
      </c>
      <c r="M227" s="11" t="s">
        <v>46</v>
      </c>
      <c r="N227" s="11" t="s">
        <v>42</v>
      </c>
      <c r="O227" s="9" t="s">
        <v>43</v>
      </c>
      <c r="P227" s="6"/>
      <c r="Q227" s="6" t="s">
        <v>44</v>
      </c>
      <c r="R227" s="13" t="s">
        <v>45</v>
      </c>
      <c r="S227" s="20"/>
      <c r="T227" s="6"/>
      <c r="U227" s="6"/>
      <c r="V227" s="21"/>
      <c r="W227" s="21">
        <v>73200544.5</v>
      </c>
      <c r="X227" s="21">
        <f t="shared" si="16"/>
        <v>81984609.840000004</v>
      </c>
      <c r="Y227" s="6"/>
      <c r="Z227" s="6">
        <v>2017</v>
      </c>
      <c r="AA227" s="32"/>
    </row>
    <row r="228" spans="1:27" s="65" customFormat="1" ht="140.25" customHeight="1" x14ac:dyDescent="0.2">
      <c r="A228" s="5" t="s">
        <v>709</v>
      </c>
      <c r="B228" s="6" t="s">
        <v>33</v>
      </c>
      <c r="C228" s="6" t="s">
        <v>389</v>
      </c>
      <c r="D228" s="7" t="s">
        <v>390</v>
      </c>
      <c r="E228" s="8" t="s">
        <v>391</v>
      </c>
      <c r="F228" s="8" t="s">
        <v>390</v>
      </c>
      <c r="G228" s="8" t="s">
        <v>392</v>
      </c>
      <c r="H228" s="9" t="s">
        <v>393</v>
      </c>
      <c r="I228" s="9" t="s">
        <v>394</v>
      </c>
      <c r="J228" s="6" t="s">
        <v>41</v>
      </c>
      <c r="K228" s="9">
        <v>70</v>
      </c>
      <c r="L228" s="9">
        <v>710000000</v>
      </c>
      <c r="M228" s="11" t="s">
        <v>46</v>
      </c>
      <c r="N228" s="11" t="s">
        <v>42</v>
      </c>
      <c r="O228" s="9" t="s">
        <v>43</v>
      </c>
      <c r="P228" s="6"/>
      <c r="Q228" s="6" t="s">
        <v>44</v>
      </c>
      <c r="R228" s="13" t="s">
        <v>45</v>
      </c>
      <c r="S228" s="20"/>
      <c r="T228" s="6"/>
      <c r="U228" s="6"/>
      <c r="V228" s="21"/>
      <c r="W228" s="21">
        <v>15000000</v>
      </c>
      <c r="X228" s="21">
        <f t="shared" si="16"/>
        <v>16800000</v>
      </c>
      <c r="Y228" s="6"/>
      <c r="Z228" s="6">
        <v>2017</v>
      </c>
      <c r="AA228" s="32"/>
    </row>
    <row r="229" spans="1:27" s="65" customFormat="1" ht="102" customHeight="1" x14ac:dyDescent="0.2">
      <c r="A229" s="5" t="s">
        <v>710</v>
      </c>
      <c r="B229" s="6" t="s">
        <v>33</v>
      </c>
      <c r="C229" s="6" t="s">
        <v>196</v>
      </c>
      <c r="D229" s="7" t="s">
        <v>197</v>
      </c>
      <c r="E229" s="8" t="s">
        <v>198</v>
      </c>
      <c r="F229" s="8" t="s">
        <v>197</v>
      </c>
      <c r="G229" s="8" t="s">
        <v>198</v>
      </c>
      <c r="H229" s="9" t="s">
        <v>395</v>
      </c>
      <c r="I229" s="9" t="s">
        <v>396</v>
      </c>
      <c r="J229" s="6" t="s">
        <v>41</v>
      </c>
      <c r="K229" s="9">
        <v>70</v>
      </c>
      <c r="L229" s="9">
        <v>710000000</v>
      </c>
      <c r="M229" s="11" t="s">
        <v>46</v>
      </c>
      <c r="N229" s="11" t="s">
        <v>42</v>
      </c>
      <c r="O229" s="9" t="s">
        <v>43</v>
      </c>
      <c r="P229" s="6"/>
      <c r="Q229" s="6" t="s">
        <v>44</v>
      </c>
      <c r="R229" s="13" t="s">
        <v>45</v>
      </c>
      <c r="S229" s="20"/>
      <c r="T229" s="6"/>
      <c r="U229" s="6"/>
      <c r="V229" s="21"/>
      <c r="W229" s="21">
        <v>4500000</v>
      </c>
      <c r="X229" s="21">
        <f t="shared" si="16"/>
        <v>5040000.0000000009</v>
      </c>
      <c r="Y229" s="6"/>
      <c r="Z229" s="6">
        <v>2017</v>
      </c>
      <c r="AA229" s="32"/>
    </row>
    <row r="230" spans="1:27" s="65" customFormat="1" ht="89.25" customHeight="1" x14ac:dyDescent="0.2">
      <c r="A230" s="5" t="s">
        <v>711</v>
      </c>
      <c r="B230" s="6" t="s">
        <v>33</v>
      </c>
      <c r="C230" s="6" t="s">
        <v>141</v>
      </c>
      <c r="D230" s="7" t="s">
        <v>142</v>
      </c>
      <c r="E230" s="8" t="s">
        <v>397</v>
      </c>
      <c r="F230" s="8" t="s">
        <v>142</v>
      </c>
      <c r="G230" s="8" t="s">
        <v>398</v>
      </c>
      <c r="H230" s="9" t="s">
        <v>399</v>
      </c>
      <c r="I230" s="9" t="s">
        <v>400</v>
      </c>
      <c r="J230" s="6" t="s">
        <v>41</v>
      </c>
      <c r="K230" s="9">
        <v>0</v>
      </c>
      <c r="L230" s="9">
        <v>710000000</v>
      </c>
      <c r="M230" s="11" t="s">
        <v>46</v>
      </c>
      <c r="N230" s="11" t="s">
        <v>132</v>
      </c>
      <c r="O230" s="9" t="s">
        <v>43</v>
      </c>
      <c r="P230" s="6"/>
      <c r="Q230" s="6" t="s">
        <v>44</v>
      </c>
      <c r="R230" s="13" t="s">
        <v>45</v>
      </c>
      <c r="S230" s="20"/>
      <c r="T230" s="6"/>
      <c r="U230" s="6"/>
      <c r="V230" s="21"/>
      <c r="W230" s="21">
        <v>0</v>
      </c>
      <c r="X230" s="21">
        <f t="shared" si="16"/>
        <v>0</v>
      </c>
      <c r="Y230" s="6"/>
      <c r="Z230" s="6">
        <v>2017</v>
      </c>
      <c r="AA230" s="22"/>
    </row>
    <row r="231" spans="1:27" s="65" customFormat="1" ht="89.25" customHeight="1" x14ac:dyDescent="0.2">
      <c r="A231" s="5" t="s">
        <v>1038</v>
      </c>
      <c r="B231" s="6" t="s">
        <v>33</v>
      </c>
      <c r="C231" s="6" t="s">
        <v>141</v>
      </c>
      <c r="D231" s="7" t="s">
        <v>142</v>
      </c>
      <c r="E231" s="8" t="s">
        <v>397</v>
      </c>
      <c r="F231" s="8" t="s">
        <v>142</v>
      </c>
      <c r="G231" s="8" t="s">
        <v>398</v>
      </c>
      <c r="H231" s="9" t="s">
        <v>399</v>
      </c>
      <c r="I231" s="9" t="s">
        <v>400</v>
      </c>
      <c r="J231" s="6" t="s">
        <v>41</v>
      </c>
      <c r="K231" s="9">
        <v>0</v>
      </c>
      <c r="L231" s="9">
        <v>710000000</v>
      </c>
      <c r="M231" s="11" t="s">
        <v>46</v>
      </c>
      <c r="N231" s="11" t="s">
        <v>130</v>
      </c>
      <c r="O231" s="9" t="s">
        <v>43</v>
      </c>
      <c r="P231" s="6"/>
      <c r="Q231" s="6" t="s">
        <v>44</v>
      </c>
      <c r="R231" s="13" t="s">
        <v>45</v>
      </c>
      <c r="S231" s="20"/>
      <c r="T231" s="6"/>
      <c r="U231" s="6"/>
      <c r="V231" s="21"/>
      <c r="W231" s="21">
        <v>0</v>
      </c>
      <c r="X231" s="21">
        <f t="shared" si="16"/>
        <v>0</v>
      </c>
      <c r="Y231" s="6"/>
      <c r="Z231" s="6">
        <v>2017</v>
      </c>
      <c r="AA231" s="16" t="s">
        <v>798</v>
      </c>
    </row>
    <row r="232" spans="1:27" s="65" customFormat="1" ht="89.25" customHeight="1" x14ac:dyDescent="0.2">
      <c r="A232" s="5" t="s">
        <v>1256</v>
      </c>
      <c r="B232" s="6" t="s">
        <v>33</v>
      </c>
      <c r="C232" s="6" t="s">
        <v>141</v>
      </c>
      <c r="D232" s="7" t="s">
        <v>142</v>
      </c>
      <c r="E232" s="8" t="s">
        <v>397</v>
      </c>
      <c r="F232" s="8" t="s">
        <v>142</v>
      </c>
      <c r="G232" s="8" t="s">
        <v>398</v>
      </c>
      <c r="H232" s="9" t="s">
        <v>399</v>
      </c>
      <c r="I232" s="9" t="s">
        <v>400</v>
      </c>
      <c r="J232" s="6" t="s">
        <v>41</v>
      </c>
      <c r="K232" s="9">
        <v>0</v>
      </c>
      <c r="L232" s="9">
        <v>710000000</v>
      </c>
      <c r="M232" s="11" t="s">
        <v>46</v>
      </c>
      <c r="N232" s="11" t="s">
        <v>1257</v>
      </c>
      <c r="O232" s="9" t="s">
        <v>43</v>
      </c>
      <c r="P232" s="6"/>
      <c r="Q232" s="6" t="s">
        <v>44</v>
      </c>
      <c r="R232" s="13" t="s">
        <v>45</v>
      </c>
      <c r="S232" s="20"/>
      <c r="T232" s="6"/>
      <c r="U232" s="6"/>
      <c r="V232" s="21"/>
      <c r="W232" s="21">
        <v>10616232.27</v>
      </c>
      <c r="X232" s="21">
        <f t="shared" si="16"/>
        <v>11890180.1424</v>
      </c>
      <c r="Y232" s="6"/>
      <c r="Z232" s="6">
        <v>2017</v>
      </c>
      <c r="AA232" s="16" t="s">
        <v>798</v>
      </c>
    </row>
    <row r="233" spans="1:27" s="65" customFormat="1" ht="89.25" customHeight="1" x14ac:dyDescent="0.2">
      <c r="A233" s="5" t="s">
        <v>712</v>
      </c>
      <c r="B233" s="6" t="s">
        <v>33</v>
      </c>
      <c r="C233" s="6" t="s">
        <v>576</v>
      </c>
      <c r="D233" s="7" t="s">
        <v>577</v>
      </c>
      <c r="E233" s="8" t="s">
        <v>397</v>
      </c>
      <c r="F233" s="8" t="s">
        <v>578</v>
      </c>
      <c r="G233" s="8" t="s">
        <v>398</v>
      </c>
      <c r="H233" s="9" t="s">
        <v>401</v>
      </c>
      <c r="I233" s="9" t="s">
        <v>402</v>
      </c>
      <c r="J233" s="6" t="s">
        <v>201</v>
      </c>
      <c r="K233" s="9">
        <v>0</v>
      </c>
      <c r="L233" s="9">
        <v>710000000</v>
      </c>
      <c r="M233" s="11" t="s">
        <v>46</v>
      </c>
      <c r="N233" s="11" t="s">
        <v>403</v>
      </c>
      <c r="O233" s="9" t="s">
        <v>43</v>
      </c>
      <c r="P233" s="6"/>
      <c r="Q233" s="6" t="s">
        <v>44</v>
      </c>
      <c r="R233" s="13" t="s">
        <v>45</v>
      </c>
      <c r="S233" s="20"/>
      <c r="T233" s="6"/>
      <c r="U233" s="6"/>
      <c r="V233" s="21"/>
      <c r="W233" s="21">
        <v>0</v>
      </c>
      <c r="X233" s="21">
        <f t="shared" si="16"/>
        <v>0</v>
      </c>
      <c r="Y233" s="6"/>
      <c r="Z233" s="6">
        <v>2017</v>
      </c>
      <c r="AA233" s="22"/>
    </row>
    <row r="234" spans="1:27" s="65" customFormat="1" ht="89.25" customHeight="1" x14ac:dyDescent="0.2">
      <c r="A234" s="5" t="s">
        <v>1039</v>
      </c>
      <c r="B234" s="6" t="s">
        <v>33</v>
      </c>
      <c r="C234" s="6" t="s">
        <v>576</v>
      </c>
      <c r="D234" s="7" t="s">
        <v>577</v>
      </c>
      <c r="E234" s="8" t="s">
        <v>397</v>
      </c>
      <c r="F234" s="8" t="s">
        <v>578</v>
      </c>
      <c r="G234" s="8" t="s">
        <v>398</v>
      </c>
      <c r="H234" s="9" t="s">
        <v>401</v>
      </c>
      <c r="I234" s="9" t="s">
        <v>402</v>
      </c>
      <c r="J234" s="6" t="s">
        <v>201</v>
      </c>
      <c r="K234" s="9">
        <v>0</v>
      </c>
      <c r="L234" s="9">
        <v>710000000</v>
      </c>
      <c r="M234" s="11" t="s">
        <v>46</v>
      </c>
      <c r="N234" s="11" t="s">
        <v>131</v>
      </c>
      <c r="O234" s="9" t="s">
        <v>43</v>
      </c>
      <c r="P234" s="6"/>
      <c r="Q234" s="6" t="s">
        <v>44</v>
      </c>
      <c r="R234" s="13" t="s">
        <v>45</v>
      </c>
      <c r="S234" s="20"/>
      <c r="T234" s="6"/>
      <c r="U234" s="6"/>
      <c r="V234" s="21"/>
      <c r="W234" s="21">
        <v>3500000</v>
      </c>
      <c r="X234" s="21">
        <f t="shared" si="16"/>
        <v>3920000.0000000005</v>
      </c>
      <c r="Y234" s="6"/>
      <c r="Z234" s="6">
        <v>2017</v>
      </c>
      <c r="AA234" s="16" t="s">
        <v>798</v>
      </c>
    </row>
    <row r="235" spans="1:27" s="65" customFormat="1" ht="76.5" customHeight="1" x14ac:dyDescent="0.2">
      <c r="A235" s="5" t="s">
        <v>713</v>
      </c>
      <c r="B235" s="6" t="s">
        <v>33</v>
      </c>
      <c r="C235" s="6" t="s">
        <v>404</v>
      </c>
      <c r="D235" s="24" t="s">
        <v>405</v>
      </c>
      <c r="E235" s="24" t="s">
        <v>406</v>
      </c>
      <c r="F235" s="25" t="s">
        <v>405</v>
      </c>
      <c r="G235" s="24" t="s">
        <v>406</v>
      </c>
      <c r="H235" s="24" t="s">
        <v>407</v>
      </c>
      <c r="I235" s="24" t="s">
        <v>408</v>
      </c>
      <c r="J235" s="26" t="s">
        <v>41</v>
      </c>
      <c r="K235" s="27">
        <v>100</v>
      </c>
      <c r="L235" s="9">
        <v>710000000</v>
      </c>
      <c r="M235" s="11" t="s">
        <v>46</v>
      </c>
      <c r="N235" s="11" t="s">
        <v>42</v>
      </c>
      <c r="O235" s="10" t="s">
        <v>43</v>
      </c>
      <c r="P235" s="27"/>
      <c r="Q235" s="6" t="s">
        <v>44</v>
      </c>
      <c r="R235" s="13" t="s">
        <v>45</v>
      </c>
      <c r="S235" s="4"/>
      <c r="T235" s="4"/>
      <c r="U235" s="29"/>
      <c r="V235" s="4"/>
      <c r="W235" s="29">
        <v>0</v>
      </c>
      <c r="X235" s="29">
        <f t="shared" si="16"/>
        <v>0</v>
      </c>
      <c r="Y235" s="4"/>
      <c r="Z235" s="28">
        <v>2017</v>
      </c>
      <c r="AA235" s="32"/>
    </row>
    <row r="236" spans="1:27" s="65" customFormat="1" ht="76.5" customHeight="1" x14ac:dyDescent="0.2">
      <c r="A236" s="5" t="s">
        <v>818</v>
      </c>
      <c r="B236" s="6" t="s">
        <v>33</v>
      </c>
      <c r="C236" s="6" t="s">
        <v>404</v>
      </c>
      <c r="D236" s="24" t="s">
        <v>405</v>
      </c>
      <c r="E236" s="24" t="s">
        <v>406</v>
      </c>
      <c r="F236" s="25" t="s">
        <v>405</v>
      </c>
      <c r="G236" s="24" t="s">
        <v>406</v>
      </c>
      <c r="H236" s="24" t="s">
        <v>407</v>
      </c>
      <c r="I236" s="24" t="s">
        <v>408</v>
      </c>
      <c r="J236" s="26" t="s">
        <v>41</v>
      </c>
      <c r="K236" s="27">
        <v>100</v>
      </c>
      <c r="L236" s="9">
        <v>710000000</v>
      </c>
      <c r="M236" s="11" t="s">
        <v>46</v>
      </c>
      <c r="N236" s="28" t="s">
        <v>403</v>
      </c>
      <c r="O236" s="10" t="s">
        <v>43</v>
      </c>
      <c r="P236" s="27"/>
      <c r="Q236" s="6" t="s">
        <v>44</v>
      </c>
      <c r="R236" s="13" t="s">
        <v>45</v>
      </c>
      <c r="S236" s="4"/>
      <c r="T236" s="4"/>
      <c r="U236" s="29"/>
      <c r="V236" s="4"/>
      <c r="W236" s="29">
        <v>66701250</v>
      </c>
      <c r="X236" s="29">
        <f>W236*1.12</f>
        <v>74705400</v>
      </c>
      <c r="Y236" s="4"/>
      <c r="Z236" s="28">
        <v>2017</v>
      </c>
      <c r="AA236" s="16" t="s">
        <v>798</v>
      </c>
    </row>
    <row r="237" spans="1:27" s="65" customFormat="1" ht="76.5" customHeight="1" x14ac:dyDescent="0.2">
      <c r="A237" s="5" t="s">
        <v>714</v>
      </c>
      <c r="B237" s="6" t="s">
        <v>33</v>
      </c>
      <c r="C237" s="6" t="s">
        <v>404</v>
      </c>
      <c r="D237" s="24" t="s">
        <v>405</v>
      </c>
      <c r="E237" s="24" t="s">
        <v>406</v>
      </c>
      <c r="F237" s="25" t="s">
        <v>405</v>
      </c>
      <c r="G237" s="24" t="s">
        <v>406</v>
      </c>
      <c r="H237" s="24" t="s">
        <v>409</v>
      </c>
      <c r="I237" s="24" t="s">
        <v>410</v>
      </c>
      <c r="J237" s="26" t="s">
        <v>50</v>
      </c>
      <c r="K237" s="27">
        <v>100</v>
      </c>
      <c r="L237" s="9">
        <v>710000000</v>
      </c>
      <c r="M237" s="11" t="s">
        <v>46</v>
      </c>
      <c r="N237" s="11" t="s">
        <v>42</v>
      </c>
      <c r="O237" s="10" t="s">
        <v>43</v>
      </c>
      <c r="P237" s="27"/>
      <c r="Q237" s="6" t="s">
        <v>44</v>
      </c>
      <c r="R237" s="13" t="s">
        <v>45</v>
      </c>
      <c r="S237" s="4"/>
      <c r="T237" s="4"/>
      <c r="U237" s="29"/>
      <c r="V237" s="4"/>
      <c r="W237" s="29">
        <v>0</v>
      </c>
      <c r="X237" s="29">
        <f t="shared" si="16"/>
        <v>0</v>
      </c>
      <c r="Y237" s="4"/>
      <c r="Z237" s="28">
        <v>2017</v>
      </c>
      <c r="AA237" s="32"/>
    </row>
    <row r="238" spans="1:27" s="65" customFormat="1" ht="76.5" customHeight="1" x14ac:dyDescent="0.2">
      <c r="A238" s="5" t="s">
        <v>819</v>
      </c>
      <c r="B238" s="6" t="s">
        <v>33</v>
      </c>
      <c r="C238" s="6" t="s">
        <v>404</v>
      </c>
      <c r="D238" s="24" t="s">
        <v>405</v>
      </c>
      <c r="E238" s="24" t="s">
        <v>406</v>
      </c>
      <c r="F238" s="25" t="s">
        <v>405</v>
      </c>
      <c r="G238" s="24" t="s">
        <v>406</v>
      </c>
      <c r="H238" s="24" t="s">
        <v>409</v>
      </c>
      <c r="I238" s="24" t="s">
        <v>410</v>
      </c>
      <c r="J238" s="26" t="s">
        <v>50</v>
      </c>
      <c r="K238" s="27">
        <v>100</v>
      </c>
      <c r="L238" s="9">
        <v>710000000</v>
      </c>
      <c r="M238" s="11" t="s">
        <v>46</v>
      </c>
      <c r="N238" s="28" t="s">
        <v>403</v>
      </c>
      <c r="O238" s="10" t="s">
        <v>43</v>
      </c>
      <c r="P238" s="27"/>
      <c r="Q238" s="6" t="s">
        <v>44</v>
      </c>
      <c r="R238" s="13" t="s">
        <v>45</v>
      </c>
      <c r="S238" s="4"/>
      <c r="T238" s="4"/>
      <c r="U238" s="29"/>
      <c r="V238" s="4"/>
      <c r="W238" s="29">
        <v>49026321.079999998</v>
      </c>
      <c r="X238" s="29">
        <f>W238*1.12</f>
        <v>54909479.6096</v>
      </c>
      <c r="Y238" s="4"/>
      <c r="Z238" s="28">
        <v>2017</v>
      </c>
      <c r="AA238" s="32" t="s">
        <v>820</v>
      </c>
    </row>
    <row r="239" spans="1:27" s="65" customFormat="1" ht="89.25" customHeight="1" x14ac:dyDescent="0.2">
      <c r="A239" s="5" t="s">
        <v>715</v>
      </c>
      <c r="B239" s="6" t="s">
        <v>33</v>
      </c>
      <c r="C239" s="6" t="s">
        <v>404</v>
      </c>
      <c r="D239" s="24" t="s">
        <v>405</v>
      </c>
      <c r="E239" s="24" t="s">
        <v>406</v>
      </c>
      <c r="F239" s="25" t="s">
        <v>405</v>
      </c>
      <c r="G239" s="24" t="s">
        <v>406</v>
      </c>
      <c r="H239" s="24" t="s">
        <v>433</v>
      </c>
      <c r="I239" s="24" t="s">
        <v>411</v>
      </c>
      <c r="J239" s="26" t="s">
        <v>41</v>
      </c>
      <c r="K239" s="27">
        <v>100</v>
      </c>
      <c r="L239" s="9">
        <v>710000000</v>
      </c>
      <c r="M239" s="11" t="s">
        <v>46</v>
      </c>
      <c r="N239" s="11" t="s">
        <v>42</v>
      </c>
      <c r="O239" s="10" t="s">
        <v>43</v>
      </c>
      <c r="P239" s="27"/>
      <c r="Q239" s="6" t="s">
        <v>44</v>
      </c>
      <c r="R239" s="13" t="s">
        <v>45</v>
      </c>
      <c r="S239" s="4"/>
      <c r="T239" s="4"/>
      <c r="U239" s="29"/>
      <c r="V239" s="4"/>
      <c r="W239" s="29">
        <v>8893240</v>
      </c>
      <c r="X239" s="29">
        <f t="shared" si="16"/>
        <v>9960428.8000000007</v>
      </c>
      <c r="Y239" s="4"/>
      <c r="Z239" s="28">
        <v>2017</v>
      </c>
      <c r="AA239" s="32"/>
    </row>
    <row r="240" spans="1:27" s="65" customFormat="1" ht="76.5" customHeight="1" x14ac:dyDescent="0.2">
      <c r="A240" s="5" t="s">
        <v>716</v>
      </c>
      <c r="B240" s="6" t="s">
        <v>33</v>
      </c>
      <c r="C240" s="6" t="s">
        <v>404</v>
      </c>
      <c r="D240" s="24" t="s">
        <v>405</v>
      </c>
      <c r="E240" s="24" t="s">
        <v>406</v>
      </c>
      <c r="F240" s="25" t="s">
        <v>405</v>
      </c>
      <c r="G240" s="24" t="s">
        <v>406</v>
      </c>
      <c r="H240" s="30" t="s">
        <v>427</v>
      </c>
      <c r="I240" s="24" t="s">
        <v>412</v>
      </c>
      <c r="J240" s="26" t="s">
        <v>41</v>
      </c>
      <c r="K240" s="27">
        <v>100</v>
      </c>
      <c r="L240" s="9">
        <v>710000000</v>
      </c>
      <c r="M240" s="11" t="s">
        <v>46</v>
      </c>
      <c r="N240" s="11" t="s">
        <v>42</v>
      </c>
      <c r="O240" s="10" t="s">
        <v>43</v>
      </c>
      <c r="P240" s="27"/>
      <c r="Q240" s="6" t="s">
        <v>44</v>
      </c>
      <c r="R240" s="13" t="s">
        <v>45</v>
      </c>
      <c r="S240" s="4"/>
      <c r="T240" s="4"/>
      <c r="U240" s="29"/>
      <c r="V240" s="4"/>
      <c r="W240" s="29">
        <v>0</v>
      </c>
      <c r="X240" s="29">
        <f t="shared" si="16"/>
        <v>0</v>
      </c>
      <c r="Y240" s="4"/>
      <c r="Z240" s="28">
        <v>2017</v>
      </c>
      <c r="AA240" s="32"/>
    </row>
    <row r="241" spans="1:27" s="65" customFormat="1" ht="76.5" customHeight="1" x14ac:dyDescent="0.2">
      <c r="A241" s="5" t="s">
        <v>821</v>
      </c>
      <c r="B241" s="6" t="s">
        <v>33</v>
      </c>
      <c r="C241" s="6" t="s">
        <v>404</v>
      </c>
      <c r="D241" s="24" t="s">
        <v>405</v>
      </c>
      <c r="E241" s="24" t="s">
        <v>406</v>
      </c>
      <c r="F241" s="25" t="s">
        <v>405</v>
      </c>
      <c r="G241" s="24" t="s">
        <v>406</v>
      </c>
      <c r="H241" s="30" t="s">
        <v>427</v>
      </c>
      <c r="I241" s="24" t="s">
        <v>412</v>
      </c>
      <c r="J241" s="26" t="s">
        <v>41</v>
      </c>
      <c r="K241" s="27">
        <v>100</v>
      </c>
      <c r="L241" s="9">
        <v>710000000</v>
      </c>
      <c r="M241" s="11" t="s">
        <v>46</v>
      </c>
      <c r="N241" s="28" t="s">
        <v>403</v>
      </c>
      <c r="O241" s="10" t="s">
        <v>43</v>
      </c>
      <c r="P241" s="27"/>
      <c r="Q241" s="6" t="s">
        <v>44</v>
      </c>
      <c r="R241" s="13" t="s">
        <v>45</v>
      </c>
      <c r="S241" s="4"/>
      <c r="T241" s="4"/>
      <c r="U241" s="29"/>
      <c r="V241" s="4"/>
      <c r="W241" s="29">
        <v>5714290</v>
      </c>
      <c r="X241" s="29">
        <f>W241*1.12</f>
        <v>6400004.8000000007</v>
      </c>
      <c r="Y241" s="4"/>
      <c r="Z241" s="28">
        <v>2017</v>
      </c>
      <c r="AA241" s="16" t="s">
        <v>798</v>
      </c>
    </row>
    <row r="242" spans="1:27" s="65" customFormat="1" ht="76.5" customHeight="1" x14ac:dyDescent="0.2">
      <c r="A242" s="5" t="s">
        <v>717</v>
      </c>
      <c r="B242" s="6" t="s">
        <v>33</v>
      </c>
      <c r="C242" s="6" t="s">
        <v>413</v>
      </c>
      <c r="D242" s="24" t="s">
        <v>414</v>
      </c>
      <c r="E242" s="24" t="s">
        <v>415</v>
      </c>
      <c r="F242" s="24" t="s">
        <v>416</v>
      </c>
      <c r="G242" s="24" t="s">
        <v>417</v>
      </c>
      <c r="H242" s="24" t="s">
        <v>418</v>
      </c>
      <c r="I242" s="24" t="s">
        <v>419</v>
      </c>
      <c r="J242" s="26" t="s">
        <v>41</v>
      </c>
      <c r="K242" s="27">
        <v>100</v>
      </c>
      <c r="L242" s="9">
        <v>710000000</v>
      </c>
      <c r="M242" s="11" t="s">
        <v>46</v>
      </c>
      <c r="N242" s="11" t="s">
        <v>42</v>
      </c>
      <c r="O242" s="10" t="s">
        <v>420</v>
      </c>
      <c r="P242" s="27"/>
      <c r="Q242" s="6" t="s">
        <v>44</v>
      </c>
      <c r="R242" s="13" t="s">
        <v>45</v>
      </c>
      <c r="S242" s="4"/>
      <c r="T242" s="4"/>
      <c r="U242" s="29"/>
      <c r="V242" s="4"/>
      <c r="W242" s="29">
        <v>0</v>
      </c>
      <c r="X242" s="29">
        <f t="shared" ref="X242:X267" si="17">W242*1.12</f>
        <v>0</v>
      </c>
      <c r="Y242" s="4"/>
      <c r="Z242" s="28">
        <v>2017</v>
      </c>
      <c r="AA242" s="32"/>
    </row>
    <row r="243" spans="1:27" s="65" customFormat="1" ht="76.5" customHeight="1" x14ac:dyDescent="0.2">
      <c r="A243" s="5" t="s">
        <v>822</v>
      </c>
      <c r="B243" s="6" t="s">
        <v>33</v>
      </c>
      <c r="C243" s="6" t="s">
        <v>413</v>
      </c>
      <c r="D243" s="24" t="s">
        <v>414</v>
      </c>
      <c r="E243" s="24" t="s">
        <v>415</v>
      </c>
      <c r="F243" s="24" t="s">
        <v>416</v>
      </c>
      <c r="G243" s="24" t="s">
        <v>417</v>
      </c>
      <c r="H243" s="24" t="s">
        <v>418</v>
      </c>
      <c r="I243" s="24" t="s">
        <v>419</v>
      </c>
      <c r="J243" s="26" t="s">
        <v>41</v>
      </c>
      <c r="K243" s="27">
        <v>100</v>
      </c>
      <c r="L243" s="9">
        <v>710000000</v>
      </c>
      <c r="M243" s="11" t="s">
        <v>46</v>
      </c>
      <c r="N243" s="28" t="s">
        <v>403</v>
      </c>
      <c r="O243" s="10" t="s">
        <v>420</v>
      </c>
      <c r="P243" s="27"/>
      <c r="Q243" s="6" t="s">
        <v>44</v>
      </c>
      <c r="R243" s="13" t="s">
        <v>45</v>
      </c>
      <c r="S243" s="4"/>
      <c r="T243" s="4"/>
      <c r="U243" s="29"/>
      <c r="V243" s="4"/>
      <c r="W243" s="29">
        <v>0</v>
      </c>
      <c r="X243" s="29">
        <f>W243*1.12</f>
        <v>0</v>
      </c>
      <c r="Y243" s="4"/>
      <c r="Z243" s="28">
        <v>2017</v>
      </c>
      <c r="AA243" s="16" t="s">
        <v>798</v>
      </c>
    </row>
    <row r="244" spans="1:27" s="65" customFormat="1" ht="76.5" customHeight="1" x14ac:dyDescent="0.2">
      <c r="A244" s="5" t="s">
        <v>1248</v>
      </c>
      <c r="B244" s="6" t="s">
        <v>33</v>
      </c>
      <c r="C244" s="6" t="s">
        <v>413</v>
      </c>
      <c r="D244" s="24" t="s">
        <v>414</v>
      </c>
      <c r="E244" s="24" t="s">
        <v>415</v>
      </c>
      <c r="F244" s="24" t="s">
        <v>416</v>
      </c>
      <c r="G244" s="24" t="s">
        <v>417</v>
      </c>
      <c r="H244" s="24" t="s">
        <v>1249</v>
      </c>
      <c r="I244" s="24" t="s">
        <v>1250</v>
      </c>
      <c r="J244" s="26" t="s">
        <v>41</v>
      </c>
      <c r="K244" s="27">
        <v>100</v>
      </c>
      <c r="L244" s="9">
        <v>710000000</v>
      </c>
      <c r="M244" s="11" t="s">
        <v>46</v>
      </c>
      <c r="N244" s="28" t="s">
        <v>148</v>
      </c>
      <c r="O244" s="12" t="s">
        <v>43</v>
      </c>
      <c r="P244" s="27"/>
      <c r="Q244" s="6" t="s">
        <v>44</v>
      </c>
      <c r="R244" s="13" t="s">
        <v>45</v>
      </c>
      <c r="S244" s="4"/>
      <c r="T244" s="4"/>
      <c r="U244" s="29"/>
      <c r="V244" s="4"/>
      <c r="W244" s="29">
        <v>143821000</v>
      </c>
      <c r="X244" s="29">
        <f>W244*1.12</f>
        <v>161079520.00000003</v>
      </c>
      <c r="Y244" s="4"/>
      <c r="Z244" s="28">
        <v>2017</v>
      </c>
      <c r="AA244" s="16" t="s">
        <v>1251</v>
      </c>
    </row>
    <row r="245" spans="1:27" s="65" customFormat="1" ht="76.5" customHeight="1" x14ac:dyDescent="0.2">
      <c r="A245" s="5" t="s">
        <v>718</v>
      </c>
      <c r="B245" s="6" t="s">
        <v>33</v>
      </c>
      <c r="C245" s="6" t="s">
        <v>413</v>
      </c>
      <c r="D245" s="24" t="s">
        <v>414</v>
      </c>
      <c r="E245" s="24" t="s">
        <v>415</v>
      </c>
      <c r="F245" s="24" t="s">
        <v>416</v>
      </c>
      <c r="G245" s="24" t="s">
        <v>417</v>
      </c>
      <c r="H245" s="24" t="s">
        <v>421</v>
      </c>
      <c r="I245" s="24" t="s">
        <v>422</v>
      </c>
      <c r="J245" s="26" t="s">
        <v>41</v>
      </c>
      <c r="K245" s="27">
        <v>100</v>
      </c>
      <c r="L245" s="9">
        <v>710000000</v>
      </c>
      <c r="M245" s="11" t="s">
        <v>46</v>
      </c>
      <c r="N245" s="11" t="s">
        <v>42</v>
      </c>
      <c r="O245" s="10" t="s">
        <v>43</v>
      </c>
      <c r="P245" s="27"/>
      <c r="Q245" s="6" t="s">
        <v>44</v>
      </c>
      <c r="R245" s="13" t="s">
        <v>45</v>
      </c>
      <c r="S245" s="4"/>
      <c r="T245" s="4"/>
      <c r="U245" s="29"/>
      <c r="V245" s="4"/>
      <c r="W245" s="29">
        <v>0</v>
      </c>
      <c r="X245" s="29">
        <f t="shared" si="17"/>
        <v>0</v>
      </c>
      <c r="Y245" s="4"/>
      <c r="Z245" s="28">
        <v>2017</v>
      </c>
      <c r="AA245" s="32"/>
    </row>
    <row r="246" spans="1:27" s="65" customFormat="1" ht="76.5" customHeight="1" x14ac:dyDescent="0.2">
      <c r="A246" s="5" t="s">
        <v>823</v>
      </c>
      <c r="B246" s="6" t="s">
        <v>33</v>
      </c>
      <c r="C246" s="6" t="s">
        <v>413</v>
      </c>
      <c r="D246" s="24" t="s">
        <v>414</v>
      </c>
      <c r="E246" s="24" t="s">
        <v>415</v>
      </c>
      <c r="F246" s="24" t="s">
        <v>416</v>
      </c>
      <c r="G246" s="24" t="s">
        <v>417</v>
      </c>
      <c r="H246" s="24" t="s">
        <v>421</v>
      </c>
      <c r="I246" s="24" t="s">
        <v>422</v>
      </c>
      <c r="J246" s="26" t="s">
        <v>41</v>
      </c>
      <c r="K246" s="27">
        <v>100</v>
      </c>
      <c r="L246" s="9">
        <v>710000000</v>
      </c>
      <c r="M246" s="11" t="s">
        <v>46</v>
      </c>
      <c r="N246" s="28" t="s">
        <v>403</v>
      </c>
      <c r="O246" s="10" t="s">
        <v>43</v>
      </c>
      <c r="P246" s="27"/>
      <c r="Q246" s="6" t="s">
        <v>44</v>
      </c>
      <c r="R246" s="13" t="s">
        <v>45</v>
      </c>
      <c r="S246" s="4"/>
      <c r="T246" s="4"/>
      <c r="U246" s="29"/>
      <c r="V246" s="4"/>
      <c r="W246" s="29">
        <v>28000000</v>
      </c>
      <c r="X246" s="29">
        <f>W246*1.12</f>
        <v>31360000.000000004</v>
      </c>
      <c r="Y246" s="4"/>
      <c r="Z246" s="28">
        <v>2017</v>
      </c>
      <c r="AA246" s="16" t="s">
        <v>798</v>
      </c>
    </row>
    <row r="247" spans="1:27" s="65" customFormat="1" ht="153" customHeight="1" x14ac:dyDescent="0.2">
      <c r="A247" s="5" t="s">
        <v>719</v>
      </c>
      <c r="B247" s="6" t="s">
        <v>33</v>
      </c>
      <c r="C247" s="6" t="s">
        <v>460</v>
      </c>
      <c r="D247" s="34" t="s">
        <v>461</v>
      </c>
      <c r="E247" s="40" t="s">
        <v>462</v>
      </c>
      <c r="F247" s="34" t="s">
        <v>463</v>
      </c>
      <c r="G247" s="40" t="s">
        <v>464</v>
      </c>
      <c r="H247" s="34" t="s">
        <v>465</v>
      </c>
      <c r="I247" s="34" t="s">
        <v>466</v>
      </c>
      <c r="J247" s="32" t="s">
        <v>41</v>
      </c>
      <c r="K247" s="32">
        <v>100</v>
      </c>
      <c r="L247" s="9">
        <v>710000000</v>
      </c>
      <c r="M247" s="11" t="s">
        <v>46</v>
      </c>
      <c r="N247" s="11" t="s">
        <v>42</v>
      </c>
      <c r="O247" s="35" t="s">
        <v>467</v>
      </c>
      <c r="P247" s="34"/>
      <c r="Q247" s="32" t="s">
        <v>44</v>
      </c>
      <c r="R247" s="36" t="s">
        <v>45</v>
      </c>
      <c r="S247" s="32"/>
      <c r="T247" s="37"/>
      <c r="U247" s="38"/>
      <c r="V247" s="38"/>
      <c r="W247" s="38">
        <v>0</v>
      </c>
      <c r="X247" s="21">
        <f t="shared" si="17"/>
        <v>0</v>
      </c>
      <c r="Y247" s="38"/>
      <c r="Z247" s="32">
        <v>2017</v>
      </c>
      <c r="AA247" s="32"/>
    </row>
    <row r="248" spans="1:27" s="65" customFormat="1" ht="153" customHeight="1" x14ac:dyDescent="0.2">
      <c r="A248" s="5" t="s">
        <v>1224</v>
      </c>
      <c r="B248" s="6" t="s">
        <v>33</v>
      </c>
      <c r="C248" s="6" t="s">
        <v>460</v>
      </c>
      <c r="D248" s="34" t="s">
        <v>1225</v>
      </c>
      <c r="E248" s="40" t="s">
        <v>462</v>
      </c>
      <c r="F248" s="34" t="s">
        <v>463</v>
      </c>
      <c r="G248" s="40" t="s">
        <v>464</v>
      </c>
      <c r="H248" s="34" t="s">
        <v>465</v>
      </c>
      <c r="I248" s="34" t="s">
        <v>466</v>
      </c>
      <c r="J248" s="32" t="s">
        <v>41</v>
      </c>
      <c r="K248" s="32">
        <v>100</v>
      </c>
      <c r="L248" s="9">
        <v>710000000</v>
      </c>
      <c r="M248" s="11" t="s">
        <v>46</v>
      </c>
      <c r="N248" s="11" t="s">
        <v>42</v>
      </c>
      <c r="O248" s="35" t="s">
        <v>467</v>
      </c>
      <c r="P248" s="34"/>
      <c r="Q248" s="32" t="s">
        <v>44</v>
      </c>
      <c r="R248" s="36" t="s">
        <v>45</v>
      </c>
      <c r="S248" s="32"/>
      <c r="T248" s="37"/>
      <c r="U248" s="38"/>
      <c r="V248" s="38"/>
      <c r="W248" s="41">
        <v>372353870</v>
      </c>
      <c r="X248" s="42">
        <f>W248*1.12+0.001</f>
        <v>417036334.40100002</v>
      </c>
      <c r="Y248" s="38"/>
      <c r="Z248" s="32">
        <v>2017</v>
      </c>
      <c r="AA248" s="32" t="s">
        <v>1226</v>
      </c>
    </row>
    <row r="249" spans="1:27" s="65" customFormat="1" ht="153" customHeight="1" x14ac:dyDescent="0.2">
      <c r="A249" s="5" t="s">
        <v>720</v>
      </c>
      <c r="B249" s="6" t="s">
        <v>33</v>
      </c>
      <c r="C249" s="6" t="s">
        <v>460</v>
      </c>
      <c r="D249" s="9" t="s">
        <v>461</v>
      </c>
      <c r="E249" s="48" t="s">
        <v>462</v>
      </c>
      <c r="F249" s="9" t="s">
        <v>463</v>
      </c>
      <c r="G249" s="48" t="s">
        <v>464</v>
      </c>
      <c r="H249" s="9" t="s">
        <v>468</v>
      </c>
      <c r="I249" s="9" t="s">
        <v>469</v>
      </c>
      <c r="J249" s="6" t="s">
        <v>41</v>
      </c>
      <c r="K249" s="6">
        <v>100</v>
      </c>
      <c r="L249" s="9">
        <v>710000000</v>
      </c>
      <c r="M249" s="11" t="s">
        <v>46</v>
      </c>
      <c r="N249" s="11" t="s">
        <v>42</v>
      </c>
      <c r="O249" s="11" t="s">
        <v>470</v>
      </c>
      <c r="P249" s="9"/>
      <c r="Q249" s="6" t="s">
        <v>44</v>
      </c>
      <c r="R249" s="19" t="s">
        <v>45</v>
      </c>
      <c r="S249" s="6"/>
      <c r="T249" s="20"/>
      <c r="U249" s="21"/>
      <c r="V249" s="21"/>
      <c r="W249" s="21">
        <v>0</v>
      </c>
      <c r="X249" s="21">
        <f t="shared" si="17"/>
        <v>0</v>
      </c>
      <c r="Y249" s="21"/>
      <c r="Z249" s="6">
        <v>2017</v>
      </c>
      <c r="AA249" s="32"/>
    </row>
    <row r="250" spans="1:27" s="65" customFormat="1" ht="153" customHeight="1" x14ac:dyDescent="0.2">
      <c r="A250" s="5" t="s">
        <v>1204</v>
      </c>
      <c r="B250" s="6" t="s">
        <v>33</v>
      </c>
      <c r="C250" s="6" t="s">
        <v>460</v>
      </c>
      <c r="D250" s="9" t="s">
        <v>1205</v>
      </c>
      <c r="E250" s="48" t="s">
        <v>462</v>
      </c>
      <c r="F250" s="9" t="s">
        <v>463</v>
      </c>
      <c r="G250" s="48" t="s">
        <v>464</v>
      </c>
      <c r="H250" s="9" t="s">
        <v>468</v>
      </c>
      <c r="I250" s="9" t="s">
        <v>469</v>
      </c>
      <c r="J250" s="6" t="s">
        <v>41</v>
      </c>
      <c r="K250" s="6">
        <v>100</v>
      </c>
      <c r="L250" s="9">
        <v>710000000</v>
      </c>
      <c r="M250" s="11" t="s">
        <v>46</v>
      </c>
      <c r="N250" s="11" t="s">
        <v>42</v>
      </c>
      <c r="O250" s="11" t="s">
        <v>470</v>
      </c>
      <c r="P250" s="9"/>
      <c r="Q250" s="6" t="s">
        <v>842</v>
      </c>
      <c r="R250" s="19" t="s">
        <v>45</v>
      </c>
      <c r="S250" s="6"/>
      <c r="T250" s="20"/>
      <c r="U250" s="38"/>
      <c r="V250" s="21"/>
      <c r="W250" s="42">
        <v>714075070</v>
      </c>
      <c r="X250" s="21">
        <f t="shared" si="17"/>
        <v>799764078.4000001</v>
      </c>
      <c r="Y250" s="21"/>
      <c r="Z250" s="6">
        <v>2017</v>
      </c>
      <c r="AA250" s="147" t="s">
        <v>1227</v>
      </c>
    </row>
    <row r="251" spans="1:27" s="65" customFormat="1" ht="89.25" customHeight="1" x14ac:dyDescent="0.2">
      <c r="A251" s="5" t="s">
        <v>721</v>
      </c>
      <c r="B251" s="6" t="s">
        <v>33</v>
      </c>
      <c r="C251" s="6" t="s">
        <v>471</v>
      </c>
      <c r="D251" s="34" t="s">
        <v>472</v>
      </c>
      <c r="E251" s="40" t="s">
        <v>473</v>
      </c>
      <c r="F251" s="34" t="s">
        <v>472</v>
      </c>
      <c r="G251" s="40" t="s">
        <v>473</v>
      </c>
      <c r="H251" s="34" t="s">
        <v>474</v>
      </c>
      <c r="I251" s="34" t="s">
        <v>475</v>
      </c>
      <c r="J251" s="32" t="s">
        <v>50</v>
      </c>
      <c r="K251" s="32">
        <v>100</v>
      </c>
      <c r="L251" s="9">
        <v>710000000</v>
      </c>
      <c r="M251" s="11" t="s">
        <v>46</v>
      </c>
      <c r="N251" s="11" t="s">
        <v>42</v>
      </c>
      <c r="O251" s="35" t="s">
        <v>476</v>
      </c>
      <c r="P251" s="34"/>
      <c r="Q251" s="32" t="s">
        <v>134</v>
      </c>
      <c r="R251" s="36" t="s">
        <v>45</v>
      </c>
      <c r="S251" s="32"/>
      <c r="T251" s="37"/>
      <c r="U251" s="38"/>
      <c r="V251" s="38"/>
      <c r="W251" s="38">
        <v>0</v>
      </c>
      <c r="X251" s="21">
        <f t="shared" si="17"/>
        <v>0</v>
      </c>
      <c r="Y251" s="38"/>
      <c r="Z251" s="32">
        <v>2017</v>
      </c>
      <c r="AA251" s="32"/>
    </row>
    <row r="252" spans="1:27" s="65" customFormat="1" ht="89.25" customHeight="1" x14ac:dyDescent="0.2">
      <c r="A252" s="5" t="s">
        <v>1218</v>
      </c>
      <c r="B252" s="6" t="s">
        <v>33</v>
      </c>
      <c r="C252" s="6" t="s">
        <v>471</v>
      </c>
      <c r="D252" s="34" t="s">
        <v>1219</v>
      </c>
      <c r="E252" s="40" t="s">
        <v>473</v>
      </c>
      <c r="F252" s="34" t="s">
        <v>472</v>
      </c>
      <c r="G252" s="40" t="s">
        <v>473</v>
      </c>
      <c r="H252" s="34" t="s">
        <v>474</v>
      </c>
      <c r="I252" s="34" t="s">
        <v>475</v>
      </c>
      <c r="J252" s="32" t="s">
        <v>50</v>
      </c>
      <c r="K252" s="32">
        <v>100</v>
      </c>
      <c r="L252" s="9">
        <v>710000000</v>
      </c>
      <c r="M252" s="11" t="s">
        <v>46</v>
      </c>
      <c r="N252" s="11" t="s">
        <v>42</v>
      </c>
      <c r="O252" s="35" t="s">
        <v>476</v>
      </c>
      <c r="P252" s="34"/>
      <c r="Q252" s="32" t="s">
        <v>134</v>
      </c>
      <c r="R252" s="36" t="s">
        <v>45</v>
      </c>
      <c r="S252" s="32"/>
      <c r="T252" s="37"/>
      <c r="U252" s="38"/>
      <c r="V252" s="38"/>
      <c r="W252" s="41">
        <f>11023548.56-21.15</f>
        <v>11023527.41</v>
      </c>
      <c r="X252" s="42">
        <f t="shared" si="17"/>
        <v>12346350.699200001</v>
      </c>
      <c r="Y252" s="38"/>
      <c r="Z252" s="32">
        <v>2017</v>
      </c>
      <c r="AA252" s="32" t="s">
        <v>794</v>
      </c>
    </row>
    <row r="253" spans="1:27" s="65" customFormat="1" ht="102" customHeight="1" x14ac:dyDescent="0.2">
      <c r="A253" s="5" t="s">
        <v>722</v>
      </c>
      <c r="B253" s="6" t="s">
        <v>33</v>
      </c>
      <c r="C253" s="32" t="s">
        <v>471</v>
      </c>
      <c r="D253" s="34" t="s">
        <v>472</v>
      </c>
      <c r="E253" s="40" t="s">
        <v>473</v>
      </c>
      <c r="F253" s="34" t="s">
        <v>472</v>
      </c>
      <c r="G253" s="40" t="s">
        <v>473</v>
      </c>
      <c r="H253" s="34" t="s">
        <v>477</v>
      </c>
      <c r="I253" s="34" t="s">
        <v>478</v>
      </c>
      <c r="J253" s="32" t="s">
        <v>50</v>
      </c>
      <c r="K253" s="32">
        <v>100</v>
      </c>
      <c r="L253" s="9">
        <v>710000000</v>
      </c>
      <c r="M253" s="11" t="s">
        <v>46</v>
      </c>
      <c r="N253" s="11" t="s">
        <v>42</v>
      </c>
      <c r="O253" s="35" t="s">
        <v>479</v>
      </c>
      <c r="P253" s="34"/>
      <c r="Q253" s="32" t="s">
        <v>134</v>
      </c>
      <c r="R253" s="36" t="s">
        <v>45</v>
      </c>
      <c r="S253" s="32"/>
      <c r="T253" s="37"/>
      <c r="U253" s="38"/>
      <c r="V253" s="38"/>
      <c r="W253" s="38">
        <v>0</v>
      </c>
      <c r="X253" s="21">
        <f t="shared" si="17"/>
        <v>0</v>
      </c>
      <c r="Y253" s="38"/>
      <c r="Z253" s="32">
        <v>2017</v>
      </c>
      <c r="AA253" s="32"/>
    </row>
    <row r="254" spans="1:27" s="65" customFormat="1" ht="102" customHeight="1" x14ac:dyDescent="0.2">
      <c r="A254" s="5" t="s">
        <v>1220</v>
      </c>
      <c r="B254" s="6" t="s">
        <v>33</v>
      </c>
      <c r="C254" s="32" t="s">
        <v>471</v>
      </c>
      <c r="D254" s="34" t="s">
        <v>1221</v>
      </c>
      <c r="E254" s="40" t="s">
        <v>473</v>
      </c>
      <c r="F254" s="34" t="s">
        <v>472</v>
      </c>
      <c r="G254" s="40" t="s">
        <v>473</v>
      </c>
      <c r="H254" s="34" t="s">
        <v>477</v>
      </c>
      <c r="I254" s="34" t="s">
        <v>478</v>
      </c>
      <c r="J254" s="32" t="s">
        <v>50</v>
      </c>
      <c r="K254" s="32">
        <v>100</v>
      </c>
      <c r="L254" s="9">
        <v>710000000</v>
      </c>
      <c r="M254" s="11" t="s">
        <v>46</v>
      </c>
      <c r="N254" s="11" t="s">
        <v>42</v>
      </c>
      <c r="O254" s="35" t="s">
        <v>479</v>
      </c>
      <c r="P254" s="34"/>
      <c r="Q254" s="32" t="s">
        <v>1222</v>
      </c>
      <c r="R254" s="36" t="s">
        <v>45</v>
      </c>
      <c r="S254" s="32"/>
      <c r="T254" s="37"/>
      <c r="U254" s="38"/>
      <c r="V254" s="38"/>
      <c r="W254" s="41">
        <v>2585811.15</v>
      </c>
      <c r="X254" s="42">
        <f t="shared" si="17"/>
        <v>2896108.4880000004</v>
      </c>
      <c r="Y254" s="38"/>
      <c r="Z254" s="32">
        <v>2017</v>
      </c>
      <c r="AA254" s="32" t="s">
        <v>1223</v>
      </c>
    </row>
    <row r="255" spans="1:27" s="65" customFormat="1" ht="89.25" customHeight="1" x14ac:dyDescent="0.2">
      <c r="A255" s="5" t="s">
        <v>723</v>
      </c>
      <c r="B255" s="6" t="s">
        <v>33</v>
      </c>
      <c r="C255" s="6" t="s">
        <v>471</v>
      </c>
      <c r="D255" s="34" t="s">
        <v>472</v>
      </c>
      <c r="E255" s="40" t="s">
        <v>473</v>
      </c>
      <c r="F255" s="34" t="s">
        <v>472</v>
      </c>
      <c r="G255" s="40" t="s">
        <v>473</v>
      </c>
      <c r="H255" s="34" t="s">
        <v>480</v>
      </c>
      <c r="I255" s="34" t="s">
        <v>481</v>
      </c>
      <c r="J255" s="32" t="s">
        <v>50</v>
      </c>
      <c r="K255" s="32">
        <v>100</v>
      </c>
      <c r="L255" s="9">
        <v>710000000</v>
      </c>
      <c r="M255" s="11" t="s">
        <v>46</v>
      </c>
      <c r="N255" s="11" t="s">
        <v>42</v>
      </c>
      <c r="O255" s="35" t="s">
        <v>482</v>
      </c>
      <c r="P255" s="34"/>
      <c r="Q255" s="32" t="s">
        <v>134</v>
      </c>
      <c r="R255" s="36" t="s">
        <v>45</v>
      </c>
      <c r="S255" s="32"/>
      <c r="T255" s="37"/>
      <c r="U255" s="38"/>
      <c r="V255" s="38"/>
      <c r="W255" s="38">
        <v>35758789</v>
      </c>
      <c r="X255" s="21">
        <f t="shared" si="17"/>
        <v>40049843.680000007</v>
      </c>
      <c r="Y255" s="38"/>
      <c r="Z255" s="32">
        <v>2017</v>
      </c>
      <c r="AA255" s="32"/>
    </row>
    <row r="256" spans="1:27" s="65" customFormat="1" ht="63.75" customHeight="1" x14ac:dyDescent="0.2">
      <c r="A256" s="5" t="s">
        <v>724</v>
      </c>
      <c r="B256" s="6" t="s">
        <v>33</v>
      </c>
      <c r="C256" s="6" t="s">
        <v>483</v>
      </c>
      <c r="D256" s="34" t="s">
        <v>484</v>
      </c>
      <c r="E256" s="32" t="s">
        <v>485</v>
      </c>
      <c r="F256" s="34" t="s">
        <v>484</v>
      </c>
      <c r="G256" s="32" t="s">
        <v>485</v>
      </c>
      <c r="H256" s="34" t="s">
        <v>486</v>
      </c>
      <c r="I256" s="34" t="s">
        <v>487</v>
      </c>
      <c r="J256" s="32" t="s">
        <v>50</v>
      </c>
      <c r="K256" s="32">
        <v>100</v>
      </c>
      <c r="L256" s="9">
        <v>710000000</v>
      </c>
      <c r="M256" s="11" t="s">
        <v>46</v>
      </c>
      <c r="N256" s="11" t="s">
        <v>42</v>
      </c>
      <c r="O256" s="35" t="s">
        <v>454</v>
      </c>
      <c r="P256" s="34"/>
      <c r="Q256" s="32" t="s">
        <v>134</v>
      </c>
      <c r="R256" s="36" t="s">
        <v>135</v>
      </c>
      <c r="S256" s="32"/>
      <c r="T256" s="37"/>
      <c r="U256" s="41"/>
      <c r="V256" s="41"/>
      <c r="W256" s="41">
        <v>200000</v>
      </c>
      <c r="X256" s="42">
        <f t="shared" si="17"/>
        <v>224000.00000000003</v>
      </c>
      <c r="Y256" s="41" t="s">
        <v>68</v>
      </c>
      <c r="Z256" s="32">
        <v>2017</v>
      </c>
      <c r="AA256" s="32"/>
    </row>
    <row r="257" spans="1:27" s="65" customFormat="1" ht="63.75" customHeight="1" x14ac:dyDescent="0.2">
      <c r="A257" s="5" t="s">
        <v>725</v>
      </c>
      <c r="B257" s="6" t="s">
        <v>33</v>
      </c>
      <c r="C257" s="6" t="s">
        <v>483</v>
      </c>
      <c r="D257" s="34" t="s">
        <v>484</v>
      </c>
      <c r="E257" s="32" t="s">
        <v>485</v>
      </c>
      <c r="F257" s="34" t="s">
        <v>484</v>
      </c>
      <c r="G257" s="32" t="s">
        <v>485</v>
      </c>
      <c r="H257" s="34" t="s">
        <v>486</v>
      </c>
      <c r="I257" s="34" t="s">
        <v>488</v>
      </c>
      <c r="J257" s="32" t="s">
        <v>50</v>
      </c>
      <c r="K257" s="32">
        <v>100</v>
      </c>
      <c r="L257" s="9">
        <v>710000000</v>
      </c>
      <c r="M257" s="11" t="s">
        <v>46</v>
      </c>
      <c r="N257" s="11" t="s">
        <v>42</v>
      </c>
      <c r="O257" s="35" t="s">
        <v>455</v>
      </c>
      <c r="P257" s="34"/>
      <c r="Q257" s="32" t="s">
        <v>134</v>
      </c>
      <c r="R257" s="36" t="s">
        <v>135</v>
      </c>
      <c r="S257" s="32"/>
      <c r="T257" s="37"/>
      <c r="U257" s="41"/>
      <c r="V257" s="41"/>
      <c r="W257" s="41">
        <v>0</v>
      </c>
      <c r="X257" s="42">
        <f t="shared" si="17"/>
        <v>0</v>
      </c>
      <c r="Y257" s="41" t="s">
        <v>68</v>
      </c>
      <c r="Z257" s="32">
        <v>2017</v>
      </c>
      <c r="AA257" s="32" t="s">
        <v>800</v>
      </c>
    </row>
    <row r="258" spans="1:27" s="65" customFormat="1" ht="63.75" customHeight="1" x14ac:dyDescent="0.2">
      <c r="A258" s="5" t="s">
        <v>726</v>
      </c>
      <c r="B258" s="6" t="s">
        <v>33</v>
      </c>
      <c r="C258" s="6" t="s">
        <v>489</v>
      </c>
      <c r="D258" s="34" t="s">
        <v>490</v>
      </c>
      <c r="E258" s="40" t="s">
        <v>491</v>
      </c>
      <c r="F258" s="34" t="s">
        <v>490</v>
      </c>
      <c r="G258" s="40" t="s">
        <v>491</v>
      </c>
      <c r="H258" s="34" t="s">
        <v>626</v>
      </c>
      <c r="I258" s="34" t="s">
        <v>492</v>
      </c>
      <c r="J258" s="32" t="s">
        <v>50</v>
      </c>
      <c r="K258" s="32">
        <v>100</v>
      </c>
      <c r="L258" s="9">
        <v>710000000</v>
      </c>
      <c r="M258" s="11" t="s">
        <v>46</v>
      </c>
      <c r="N258" s="11" t="s">
        <v>42</v>
      </c>
      <c r="O258" s="35" t="s">
        <v>454</v>
      </c>
      <c r="P258" s="34"/>
      <c r="Q258" s="32" t="s">
        <v>134</v>
      </c>
      <c r="R258" s="36" t="s">
        <v>45</v>
      </c>
      <c r="S258" s="32"/>
      <c r="T258" s="37"/>
      <c r="U258" s="38"/>
      <c r="V258" s="38"/>
      <c r="W258" s="38">
        <v>363132</v>
      </c>
      <c r="X258" s="21">
        <f t="shared" si="17"/>
        <v>406707.84</v>
      </c>
      <c r="Y258" s="38" t="s">
        <v>68</v>
      </c>
      <c r="Z258" s="32">
        <v>2017</v>
      </c>
      <c r="AA258" s="32"/>
    </row>
    <row r="259" spans="1:27" s="65" customFormat="1" ht="63.75" customHeight="1" x14ac:dyDescent="0.2">
      <c r="A259" s="5" t="s">
        <v>727</v>
      </c>
      <c r="B259" s="6" t="s">
        <v>33</v>
      </c>
      <c r="C259" s="6" t="s">
        <v>489</v>
      </c>
      <c r="D259" s="34" t="s">
        <v>490</v>
      </c>
      <c r="E259" s="40" t="s">
        <v>491</v>
      </c>
      <c r="F259" s="34" t="s">
        <v>490</v>
      </c>
      <c r="G259" s="40" t="s">
        <v>491</v>
      </c>
      <c r="H259" s="34" t="s">
        <v>493</v>
      </c>
      <c r="I259" s="34" t="s">
        <v>494</v>
      </c>
      <c r="J259" s="32" t="s">
        <v>50</v>
      </c>
      <c r="K259" s="32">
        <v>100</v>
      </c>
      <c r="L259" s="9">
        <v>710000000</v>
      </c>
      <c r="M259" s="11" t="s">
        <v>46</v>
      </c>
      <c r="N259" s="11" t="s">
        <v>42</v>
      </c>
      <c r="O259" s="35" t="s">
        <v>455</v>
      </c>
      <c r="P259" s="34"/>
      <c r="Q259" s="32" t="s">
        <v>134</v>
      </c>
      <c r="R259" s="36" t="s">
        <v>135</v>
      </c>
      <c r="S259" s="32"/>
      <c r="T259" s="37"/>
      <c r="U259" s="38"/>
      <c r="V259" s="38"/>
      <c r="W259" s="38">
        <v>1997604</v>
      </c>
      <c r="X259" s="21">
        <f t="shared" si="17"/>
        <v>2237316.48</v>
      </c>
      <c r="Y259" s="38" t="s">
        <v>68</v>
      </c>
      <c r="Z259" s="32">
        <v>2017</v>
      </c>
      <c r="AA259" s="32"/>
    </row>
    <row r="260" spans="1:27" s="65" customFormat="1" ht="89.25" customHeight="1" x14ac:dyDescent="0.2">
      <c r="A260" s="5" t="s">
        <v>728</v>
      </c>
      <c r="B260" s="6" t="s">
        <v>33</v>
      </c>
      <c r="C260" s="6" t="s">
        <v>495</v>
      </c>
      <c r="D260" s="34" t="s">
        <v>496</v>
      </c>
      <c r="E260" s="32" t="s">
        <v>497</v>
      </c>
      <c r="F260" s="34" t="s">
        <v>498</v>
      </c>
      <c r="G260" s="32" t="s">
        <v>499</v>
      </c>
      <c r="H260" s="34" t="s">
        <v>500</v>
      </c>
      <c r="I260" s="34" t="s">
        <v>501</v>
      </c>
      <c r="J260" s="32" t="s">
        <v>201</v>
      </c>
      <c r="K260" s="32">
        <v>100</v>
      </c>
      <c r="L260" s="9">
        <v>710000000</v>
      </c>
      <c r="M260" s="11" t="s">
        <v>46</v>
      </c>
      <c r="N260" s="11" t="s">
        <v>582</v>
      </c>
      <c r="O260" s="35" t="s">
        <v>455</v>
      </c>
      <c r="P260" s="34"/>
      <c r="Q260" s="32" t="s">
        <v>44</v>
      </c>
      <c r="R260" s="36" t="s">
        <v>45</v>
      </c>
      <c r="S260" s="32"/>
      <c r="T260" s="37"/>
      <c r="U260" s="41"/>
      <c r="V260" s="41"/>
      <c r="W260" s="41">
        <v>4133976</v>
      </c>
      <c r="X260" s="42">
        <f t="shared" si="17"/>
        <v>4630053.12</v>
      </c>
      <c r="Y260" s="41"/>
      <c r="Z260" s="32">
        <v>2017</v>
      </c>
      <c r="AA260" s="32"/>
    </row>
    <row r="261" spans="1:27" s="65" customFormat="1" ht="204" customHeight="1" x14ac:dyDescent="0.2">
      <c r="A261" s="5" t="s">
        <v>729</v>
      </c>
      <c r="B261" s="6" t="s">
        <v>33</v>
      </c>
      <c r="C261" s="6" t="s">
        <v>503</v>
      </c>
      <c r="D261" s="43" t="s">
        <v>504</v>
      </c>
      <c r="E261" s="44" t="s">
        <v>505</v>
      </c>
      <c r="F261" s="45" t="s">
        <v>506</v>
      </c>
      <c r="G261" s="45" t="s">
        <v>507</v>
      </c>
      <c r="H261" s="45" t="s">
        <v>508</v>
      </c>
      <c r="I261" s="45" t="s">
        <v>509</v>
      </c>
      <c r="J261" s="32" t="s">
        <v>41</v>
      </c>
      <c r="K261" s="32">
        <v>100</v>
      </c>
      <c r="L261" s="9">
        <v>710000000</v>
      </c>
      <c r="M261" s="11" t="s">
        <v>46</v>
      </c>
      <c r="N261" s="11" t="s">
        <v>42</v>
      </c>
      <c r="O261" s="35" t="s">
        <v>454</v>
      </c>
      <c r="P261" s="34"/>
      <c r="Q261" s="32" t="s">
        <v>44</v>
      </c>
      <c r="R261" s="36" t="s">
        <v>45</v>
      </c>
      <c r="S261" s="32"/>
      <c r="T261" s="37"/>
      <c r="U261" s="38"/>
      <c r="V261" s="38"/>
      <c r="W261" s="41">
        <v>0</v>
      </c>
      <c r="X261" s="21">
        <f t="shared" si="17"/>
        <v>0</v>
      </c>
      <c r="Y261" s="38"/>
      <c r="Z261" s="32">
        <v>2017</v>
      </c>
      <c r="AA261" s="32"/>
    </row>
    <row r="262" spans="1:27" s="65" customFormat="1" ht="204" customHeight="1" x14ac:dyDescent="0.2">
      <c r="A262" s="5" t="s">
        <v>1291</v>
      </c>
      <c r="B262" s="6" t="s">
        <v>33</v>
      </c>
      <c r="C262" s="6" t="s">
        <v>503</v>
      </c>
      <c r="D262" s="43" t="s">
        <v>504</v>
      </c>
      <c r="E262" s="44" t="s">
        <v>505</v>
      </c>
      <c r="F262" s="45" t="s">
        <v>506</v>
      </c>
      <c r="G262" s="45" t="s">
        <v>507</v>
      </c>
      <c r="H262" s="45" t="s">
        <v>508</v>
      </c>
      <c r="I262" s="45" t="s">
        <v>509</v>
      </c>
      <c r="J262" s="32" t="s">
        <v>41</v>
      </c>
      <c r="K262" s="32">
        <v>100</v>
      </c>
      <c r="L262" s="9">
        <v>710000000</v>
      </c>
      <c r="M262" s="11" t="s">
        <v>46</v>
      </c>
      <c r="N262" s="11" t="s">
        <v>42</v>
      </c>
      <c r="O262" s="35" t="s">
        <v>454</v>
      </c>
      <c r="P262" s="34"/>
      <c r="Q262" s="32" t="s">
        <v>44</v>
      </c>
      <c r="R262" s="36" t="s">
        <v>45</v>
      </c>
      <c r="S262" s="32"/>
      <c r="T262" s="37"/>
      <c r="U262" s="38"/>
      <c r="V262" s="38"/>
      <c r="W262" s="41">
        <v>7176140</v>
      </c>
      <c r="X262" s="21">
        <f t="shared" si="17"/>
        <v>8037276.8000000007</v>
      </c>
      <c r="Y262" s="38"/>
      <c r="Z262" s="32">
        <v>2017</v>
      </c>
      <c r="AA262" s="32" t="s">
        <v>1292</v>
      </c>
    </row>
    <row r="263" spans="1:27" s="65" customFormat="1" ht="204" customHeight="1" x14ac:dyDescent="0.2">
      <c r="A263" s="5" t="s">
        <v>730</v>
      </c>
      <c r="B263" s="6" t="s">
        <v>33</v>
      </c>
      <c r="C263" s="6" t="s">
        <v>503</v>
      </c>
      <c r="D263" s="43" t="s">
        <v>504</v>
      </c>
      <c r="E263" s="44" t="s">
        <v>505</v>
      </c>
      <c r="F263" s="45" t="s">
        <v>506</v>
      </c>
      <c r="G263" s="45" t="s">
        <v>507</v>
      </c>
      <c r="H263" s="45" t="s">
        <v>508</v>
      </c>
      <c r="I263" s="45" t="s">
        <v>509</v>
      </c>
      <c r="J263" s="32" t="s">
        <v>41</v>
      </c>
      <c r="K263" s="32">
        <v>100</v>
      </c>
      <c r="L263" s="9">
        <v>710000000</v>
      </c>
      <c r="M263" s="11" t="s">
        <v>46</v>
      </c>
      <c r="N263" s="11" t="s">
        <v>42</v>
      </c>
      <c r="O263" s="35" t="s">
        <v>455</v>
      </c>
      <c r="P263" s="34"/>
      <c r="Q263" s="32" t="s">
        <v>44</v>
      </c>
      <c r="R263" s="36" t="s">
        <v>45</v>
      </c>
      <c r="S263" s="32"/>
      <c r="T263" s="37"/>
      <c r="U263" s="38"/>
      <c r="V263" s="38"/>
      <c r="W263" s="38">
        <v>0</v>
      </c>
      <c r="X263" s="21">
        <f t="shared" si="17"/>
        <v>0</v>
      </c>
      <c r="Y263" s="38"/>
      <c r="Z263" s="32">
        <v>2017</v>
      </c>
      <c r="AA263" s="32"/>
    </row>
    <row r="264" spans="1:27" s="65" customFormat="1" ht="204" customHeight="1" x14ac:dyDescent="0.2">
      <c r="A264" s="5" t="s">
        <v>1293</v>
      </c>
      <c r="B264" s="6" t="s">
        <v>33</v>
      </c>
      <c r="C264" s="6" t="s">
        <v>503</v>
      </c>
      <c r="D264" s="43" t="s">
        <v>504</v>
      </c>
      <c r="E264" s="44" t="s">
        <v>505</v>
      </c>
      <c r="F264" s="45" t="s">
        <v>506</v>
      </c>
      <c r="G264" s="45" t="s">
        <v>507</v>
      </c>
      <c r="H264" s="45" t="s">
        <v>508</v>
      </c>
      <c r="I264" s="45" t="s">
        <v>509</v>
      </c>
      <c r="J264" s="32" t="s">
        <v>41</v>
      </c>
      <c r="K264" s="32">
        <v>100</v>
      </c>
      <c r="L264" s="9">
        <v>710000000</v>
      </c>
      <c r="M264" s="11" t="s">
        <v>46</v>
      </c>
      <c r="N264" s="11" t="s">
        <v>42</v>
      </c>
      <c r="O264" s="35" t="s">
        <v>455</v>
      </c>
      <c r="P264" s="34"/>
      <c r="Q264" s="32" t="s">
        <v>44</v>
      </c>
      <c r="R264" s="36" t="s">
        <v>45</v>
      </c>
      <c r="S264" s="32"/>
      <c r="T264" s="37"/>
      <c r="U264" s="38"/>
      <c r="V264" s="38"/>
      <c r="W264" s="38">
        <v>21993650</v>
      </c>
      <c r="X264" s="21">
        <f t="shared" si="17"/>
        <v>24632888.000000004</v>
      </c>
      <c r="Y264" s="38"/>
      <c r="Z264" s="32">
        <v>2017</v>
      </c>
      <c r="AA264" s="32" t="s">
        <v>1292</v>
      </c>
    </row>
    <row r="265" spans="1:27" s="65" customFormat="1" ht="63.75" customHeight="1" x14ac:dyDescent="0.2">
      <c r="A265" s="5" t="s">
        <v>731</v>
      </c>
      <c r="B265" s="6" t="s">
        <v>33</v>
      </c>
      <c r="C265" s="6" t="s">
        <v>64</v>
      </c>
      <c r="D265" s="34" t="s">
        <v>65</v>
      </c>
      <c r="E265" s="32" t="s">
        <v>66</v>
      </c>
      <c r="F265" s="34" t="s">
        <v>65</v>
      </c>
      <c r="G265" s="32" t="s">
        <v>66</v>
      </c>
      <c r="H265" s="34" t="s">
        <v>77</v>
      </c>
      <c r="I265" s="34" t="s">
        <v>510</v>
      </c>
      <c r="J265" s="32" t="s">
        <v>50</v>
      </c>
      <c r="K265" s="32">
        <v>100</v>
      </c>
      <c r="L265" s="9">
        <v>710000000</v>
      </c>
      <c r="M265" s="11" t="s">
        <v>46</v>
      </c>
      <c r="N265" s="11" t="s">
        <v>582</v>
      </c>
      <c r="O265" s="35" t="s">
        <v>43</v>
      </c>
      <c r="P265" s="34"/>
      <c r="Q265" s="32" t="s">
        <v>134</v>
      </c>
      <c r="R265" s="36" t="s">
        <v>45</v>
      </c>
      <c r="S265" s="32"/>
      <c r="T265" s="37"/>
      <c r="U265" s="41"/>
      <c r="V265" s="41"/>
      <c r="W265" s="41">
        <v>0</v>
      </c>
      <c r="X265" s="42">
        <f t="shared" si="17"/>
        <v>0</v>
      </c>
      <c r="Y265" s="41" t="s">
        <v>68</v>
      </c>
      <c r="Z265" s="32">
        <v>2017</v>
      </c>
      <c r="AA265" s="32" t="s">
        <v>800</v>
      </c>
    </row>
    <row r="266" spans="1:27" s="65" customFormat="1" ht="89.25" customHeight="1" x14ac:dyDescent="0.2">
      <c r="A266" s="5" t="s">
        <v>732</v>
      </c>
      <c r="B266" s="6" t="s">
        <v>33</v>
      </c>
      <c r="C266" s="6" t="s">
        <v>511</v>
      </c>
      <c r="D266" s="46" t="s">
        <v>512</v>
      </c>
      <c r="E266" s="45" t="s">
        <v>513</v>
      </c>
      <c r="F266" s="45" t="s">
        <v>512</v>
      </c>
      <c r="G266" s="45" t="s">
        <v>513</v>
      </c>
      <c r="H266" s="34" t="s">
        <v>514</v>
      </c>
      <c r="I266" s="34" t="s">
        <v>515</v>
      </c>
      <c r="J266" s="32" t="s">
        <v>41</v>
      </c>
      <c r="K266" s="34">
        <v>100</v>
      </c>
      <c r="L266" s="9">
        <v>710000000</v>
      </c>
      <c r="M266" s="11" t="s">
        <v>46</v>
      </c>
      <c r="N266" s="11" t="s">
        <v>42</v>
      </c>
      <c r="O266" s="35" t="s">
        <v>516</v>
      </c>
      <c r="P266" s="32"/>
      <c r="Q266" s="32" t="s">
        <v>44</v>
      </c>
      <c r="R266" s="36" t="s">
        <v>45</v>
      </c>
      <c r="S266" s="37"/>
      <c r="T266" s="32"/>
      <c r="U266" s="32"/>
      <c r="V266" s="38"/>
      <c r="W266" s="38">
        <v>129527792.4632</v>
      </c>
      <c r="X266" s="21">
        <f t="shared" si="17"/>
        <v>145071127.55878401</v>
      </c>
      <c r="Y266" s="32"/>
      <c r="Z266" s="32">
        <v>2017</v>
      </c>
      <c r="AA266" s="32"/>
    </row>
    <row r="267" spans="1:27" s="65" customFormat="1" ht="76.5" customHeight="1" x14ac:dyDescent="0.2">
      <c r="A267" s="5" t="s">
        <v>733</v>
      </c>
      <c r="B267" s="6" t="s">
        <v>33</v>
      </c>
      <c r="C267" s="6" t="s">
        <v>550</v>
      </c>
      <c r="D267" s="34" t="s">
        <v>551</v>
      </c>
      <c r="E267" s="40" t="s">
        <v>558</v>
      </c>
      <c r="F267" s="34" t="s">
        <v>551</v>
      </c>
      <c r="G267" s="40" t="s">
        <v>558</v>
      </c>
      <c r="H267" s="34" t="s">
        <v>518</v>
      </c>
      <c r="I267" s="34" t="s">
        <v>517</v>
      </c>
      <c r="J267" s="32" t="s">
        <v>50</v>
      </c>
      <c r="K267" s="34">
        <v>100</v>
      </c>
      <c r="L267" s="9">
        <v>710000000</v>
      </c>
      <c r="M267" s="11" t="s">
        <v>46</v>
      </c>
      <c r="N267" s="35" t="s">
        <v>130</v>
      </c>
      <c r="O267" s="35" t="s">
        <v>455</v>
      </c>
      <c r="P267" s="32"/>
      <c r="Q267" s="32" t="s">
        <v>44</v>
      </c>
      <c r="R267" s="36" t="s">
        <v>45</v>
      </c>
      <c r="S267" s="37"/>
      <c r="T267" s="32"/>
      <c r="U267" s="32"/>
      <c r="V267" s="38"/>
      <c r="W267" s="38">
        <v>97446</v>
      </c>
      <c r="X267" s="21">
        <f t="shared" si="17"/>
        <v>109139.52</v>
      </c>
      <c r="Y267" s="32"/>
      <c r="Z267" s="32">
        <v>2017</v>
      </c>
      <c r="AA267" s="47"/>
    </row>
    <row r="268" spans="1:27" s="65" customFormat="1" ht="63.75" customHeight="1" x14ac:dyDescent="0.2">
      <c r="A268" s="5" t="s">
        <v>734</v>
      </c>
      <c r="B268" s="6" t="s">
        <v>33</v>
      </c>
      <c r="C268" s="6" t="s">
        <v>519</v>
      </c>
      <c r="D268" s="34" t="s">
        <v>520</v>
      </c>
      <c r="E268" s="40" t="s">
        <v>521</v>
      </c>
      <c r="F268" s="34" t="s">
        <v>520</v>
      </c>
      <c r="G268" s="40" t="s">
        <v>522</v>
      </c>
      <c r="H268" s="34" t="s">
        <v>523</v>
      </c>
      <c r="I268" s="34" t="s">
        <v>524</v>
      </c>
      <c r="J268" s="32" t="s">
        <v>41</v>
      </c>
      <c r="K268" s="32">
        <v>100</v>
      </c>
      <c r="L268" s="9">
        <v>710000000</v>
      </c>
      <c r="M268" s="11" t="s">
        <v>46</v>
      </c>
      <c r="N268" s="11" t="s">
        <v>42</v>
      </c>
      <c r="O268" s="35" t="s">
        <v>454</v>
      </c>
      <c r="P268" s="34"/>
      <c r="Q268" s="32" t="s">
        <v>44</v>
      </c>
      <c r="R268" s="36" t="s">
        <v>45</v>
      </c>
      <c r="S268" s="37"/>
      <c r="T268" s="32"/>
      <c r="U268" s="32"/>
      <c r="V268" s="49"/>
      <c r="W268" s="49">
        <v>5289400.6305001099</v>
      </c>
      <c r="X268" s="49">
        <f>W268*1.12</f>
        <v>5924128.7061601235</v>
      </c>
      <c r="Y268" s="32"/>
      <c r="Z268" s="50">
        <v>2017</v>
      </c>
      <c r="AA268" s="32"/>
    </row>
    <row r="269" spans="1:27" s="65" customFormat="1" ht="63.75" customHeight="1" x14ac:dyDescent="0.2">
      <c r="A269" s="5" t="s">
        <v>735</v>
      </c>
      <c r="B269" s="6" t="s">
        <v>33</v>
      </c>
      <c r="C269" s="6" t="s">
        <v>519</v>
      </c>
      <c r="D269" s="34" t="s">
        <v>520</v>
      </c>
      <c r="E269" s="40" t="s">
        <v>521</v>
      </c>
      <c r="F269" s="34" t="s">
        <v>520</v>
      </c>
      <c r="G269" s="40" t="s">
        <v>522</v>
      </c>
      <c r="H269" s="34" t="s">
        <v>523</v>
      </c>
      <c r="I269" s="34" t="s">
        <v>524</v>
      </c>
      <c r="J269" s="32" t="s">
        <v>41</v>
      </c>
      <c r="K269" s="32">
        <v>100</v>
      </c>
      <c r="L269" s="9">
        <v>710000000</v>
      </c>
      <c r="M269" s="11" t="s">
        <v>46</v>
      </c>
      <c r="N269" s="11" t="s">
        <v>42</v>
      </c>
      <c r="O269" s="35" t="s">
        <v>455</v>
      </c>
      <c r="P269" s="34"/>
      <c r="Q269" s="32" t="s">
        <v>44</v>
      </c>
      <c r="R269" s="36" t="s">
        <v>45</v>
      </c>
      <c r="S269" s="37"/>
      <c r="T269" s="32"/>
      <c r="U269" s="32"/>
      <c r="V269" s="49"/>
      <c r="W269" s="49">
        <v>0</v>
      </c>
      <c r="X269" s="49">
        <f>W269*1.12</f>
        <v>0</v>
      </c>
      <c r="Y269" s="32"/>
      <c r="Z269" s="50">
        <v>2017</v>
      </c>
      <c r="AA269" s="32"/>
    </row>
    <row r="270" spans="1:27" s="65" customFormat="1" ht="63.75" customHeight="1" x14ac:dyDescent="0.2">
      <c r="A270" s="5" t="s">
        <v>1266</v>
      </c>
      <c r="B270" s="6" t="s">
        <v>33</v>
      </c>
      <c r="C270" s="6" t="s">
        <v>519</v>
      </c>
      <c r="D270" s="34" t="s">
        <v>520</v>
      </c>
      <c r="E270" s="40" t="s">
        <v>521</v>
      </c>
      <c r="F270" s="34" t="s">
        <v>520</v>
      </c>
      <c r="G270" s="40" t="s">
        <v>522</v>
      </c>
      <c r="H270" s="34" t="s">
        <v>523</v>
      </c>
      <c r="I270" s="34" t="s">
        <v>524</v>
      </c>
      <c r="J270" s="32" t="s">
        <v>41</v>
      </c>
      <c r="K270" s="32">
        <v>100</v>
      </c>
      <c r="L270" s="9">
        <v>710000000</v>
      </c>
      <c r="M270" s="11" t="s">
        <v>46</v>
      </c>
      <c r="N270" s="11" t="s">
        <v>42</v>
      </c>
      <c r="O270" s="35" t="s">
        <v>455</v>
      </c>
      <c r="P270" s="34"/>
      <c r="Q270" s="32" t="s">
        <v>44</v>
      </c>
      <c r="R270" s="36" t="s">
        <v>45</v>
      </c>
      <c r="S270" s="37"/>
      <c r="T270" s="32"/>
      <c r="U270" s="32"/>
      <c r="V270" s="49"/>
      <c r="W270" s="49">
        <v>67977809</v>
      </c>
      <c r="X270" s="49">
        <f>W270*1.12</f>
        <v>76135146.080000013</v>
      </c>
      <c r="Y270" s="32"/>
      <c r="Z270" s="50">
        <v>2017</v>
      </c>
      <c r="AA270" s="32" t="s">
        <v>1268</v>
      </c>
    </row>
    <row r="271" spans="1:27" s="65" customFormat="1" ht="191.25" customHeight="1" x14ac:dyDescent="0.2">
      <c r="A271" s="5" t="s">
        <v>736</v>
      </c>
      <c r="B271" s="6" t="s">
        <v>33</v>
      </c>
      <c r="C271" s="6" t="s">
        <v>85</v>
      </c>
      <c r="D271" s="34" t="s">
        <v>86</v>
      </c>
      <c r="E271" s="40" t="s">
        <v>525</v>
      </c>
      <c r="F271" s="34" t="s">
        <v>86</v>
      </c>
      <c r="G271" s="40" t="s">
        <v>525</v>
      </c>
      <c r="H271" s="34" t="s">
        <v>526</v>
      </c>
      <c r="I271" s="34" t="s">
        <v>527</v>
      </c>
      <c r="J271" s="32" t="s">
        <v>50</v>
      </c>
      <c r="K271" s="32">
        <v>100</v>
      </c>
      <c r="L271" s="9">
        <v>710000000</v>
      </c>
      <c r="M271" s="11" t="s">
        <v>46</v>
      </c>
      <c r="N271" s="11" t="s">
        <v>42</v>
      </c>
      <c r="O271" s="35" t="s">
        <v>454</v>
      </c>
      <c r="P271" s="34"/>
      <c r="Q271" s="32" t="s">
        <v>134</v>
      </c>
      <c r="R271" s="36" t="s">
        <v>185</v>
      </c>
      <c r="S271" s="37"/>
      <c r="T271" s="32"/>
      <c r="U271" s="32"/>
      <c r="V271" s="49"/>
      <c r="W271" s="49">
        <f>1236.572*1000</f>
        <v>1236572</v>
      </c>
      <c r="X271" s="49">
        <f>W271</f>
        <v>1236572</v>
      </c>
      <c r="Y271" s="32"/>
      <c r="Z271" s="50">
        <v>2017</v>
      </c>
      <c r="AA271" s="32"/>
    </row>
    <row r="272" spans="1:27" s="65" customFormat="1" ht="191.25" customHeight="1" x14ac:dyDescent="0.2">
      <c r="A272" s="5" t="s">
        <v>737</v>
      </c>
      <c r="B272" s="6" t="s">
        <v>33</v>
      </c>
      <c r="C272" s="6" t="s">
        <v>85</v>
      </c>
      <c r="D272" s="34" t="s">
        <v>86</v>
      </c>
      <c r="E272" s="40" t="s">
        <v>525</v>
      </c>
      <c r="F272" s="34" t="s">
        <v>86</v>
      </c>
      <c r="G272" s="40" t="s">
        <v>525</v>
      </c>
      <c r="H272" s="34" t="s">
        <v>526</v>
      </c>
      <c r="I272" s="34" t="s">
        <v>527</v>
      </c>
      <c r="J272" s="32" t="s">
        <v>50</v>
      </c>
      <c r="K272" s="32">
        <v>100</v>
      </c>
      <c r="L272" s="9">
        <v>710000000</v>
      </c>
      <c r="M272" s="11" t="s">
        <v>46</v>
      </c>
      <c r="N272" s="11" t="s">
        <v>42</v>
      </c>
      <c r="O272" s="35" t="s">
        <v>455</v>
      </c>
      <c r="P272" s="34"/>
      <c r="Q272" s="32" t="s">
        <v>134</v>
      </c>
      <c r="R272" s="36" t="s">
        <v>185</v>
      </c>
      <c r="S272" s="37"/>
      <c r="T272" s="32"/>
      <c r="U272" s="32"/>
      <c r="V272" s="49"/>
      <c r="W272" s="49">
        <v>0</v>
      </c>
      <c r="X272" s="49">
        <f>W272</f>
        <v>0</v>
      </c>
      <c r="Y272" s="32"/>
      <c r="Z272" s="50">
        <v>2017</v>
      </c>
      <c r="AA272" s="32"/>
    </row>
    <row r="273" spans="1:27" s="65" customFormat="1" ht="191.25" customHeight="1" x14ac:dyDescent="0.2">
      <c r="A273" s="5" t="s">
        <v>1267</v>
      </c>
      <c r="B273" s="6" t="s">
        <v>33</v>
      </c>
      <c r="C273" s="6" t="s">
        <v>85</v>
      </c>
      <c r="D273" s="34" t="s">
        <v>86</v>
      </c>
      <c r="E273" s="40" t="s">
        <v>525</v>
      </c>
      <c r="F273" s="34" t="s">
        <v>86</v>
      </c>
      <c r="G273" s="40" t="s">
        <v>525</v>
      </c>
      <c r="H273" s="34" t="s">
        <v>526</v>
      </c>
      <c r="I273" s="34" t="s">
        <v>527</v>
      </c>
      <c r="J273" s="32" t="s">
        <v>50</v>
      </c>
      <c r="K273" s="32">
        <v>100</v>
      </c>
      <c r="L273" s="9">
        <v>710000000</v>
      </c>
      <c r="M273" s="11" t="s">
        <v>46</v>
      </c>
      <c r="N273" s="11" t="s">
        <v>42</v>
      </c>
      <c r="O273" s="35" t="s">
        <v>455</v>
      </c>
      <c r="P273" s="34"/>
      <c r="Q273" s="32" t="s">
        <v>134</v>
      </c>
      <c r="R273" s="36" t="s">
        <v>135</v>
      </c>
      <c r="S273" s="37"/>
      <c r="T273" s="32"/>
      <c r="U273" s="32"/>
      <c r="V273" s="49"/>
      <c r="W273" s="49">
        <v>21556244</v>
      </c>
      <c r="X273" s="49">
        <f>W273</f>
        <v>21556244</v>
      </c>
      <c r="Y273" s="32"/>
      <c r="Z273" s="50">
        <v>2017</v>
      </c>
      <c r="AA273" s="32" t="s">
        <v>1269</v>
      </c>
    </row>
    <row r="274" spans="1:27" s="65" customFormat="1" ht="102" customHeight="1" x14ac:dyDescent="0.2">
      <c r="A274" s="5" t="s">
        <v>738</v>
      </c>
      <c r="B274" s="6" t="s">
        <v>33</v>
      </c>
      <c r="C274" s="6" t="s">
        <v>528</v>
      </c>
      <c r="D274" s="34" t="s">
        <v>529</v>
      </c>
      <c r="E274" s="34" t="s">
        <v>530</v>
      </c>
      <c r="F274" s="34" t="s">
        <v>529</v>
      </c>
      <c r="G274" s="34" t="s">
        <v>530</v>
      </c>
      <c r="H274" s="32" t="s">
        <v>531</v>
      </c>
      <c r="I274" s="34" t="s">
        <v>532</v>
      </c>
      <c r="J274" s="32" t="s">
        <v>41</v>
      </c>
      <c r="K274" s="34">
        <v>100</v>
      </c>
      <c r="L274" s="9">
        <v>710000000</v>
      </c>
      <c r="M274" s="11" t="s">
        <v>46</v>
      </c>
      <c r="N274" s="11" t="s">
        <v>42</v>
      </c>
      <c r="O274" s="35" t="s">
        <v>455</v>
      </c>
      <c r="P274" s="32"/>
      <c r="Q274" s="32" t="s">
        <v>44</v>
      </c>
      <c r="R274" s="36" t="s">
        <v>45</v>
      </c>
      <c r="S274" s="37"/>
      <c r="T274" s="32"/>
      <c r="U274" s="32"/>
      <c r="V274" s="49"/>
      <c r="W274" s="49">
        <v>13200000</v>
      </c>
      <c r="X274" s="49">
        <f>W274*1.12</f>
        <v>14784000.000000002</v>
      </c>
      <c r="Y274" s="32"/>
      <c r="Z274" s="50">
        <v>2017</v>
      </c>
      <c r="AA274" s="32"/>
    </row>
    <row r="275" spans="1:27" s="65" customFormat="1" ht="102" customHeight="1" x14ac:dyDescent="0.2">
      <c r="A275" s="5" t="s">
        <v>739</v>
      </c>
      <c r="B275" s="6" t="s">
        <v>33</v>
      </c>
      <c r="C275" s="6" t="s">
        <v>528</v>
      </c>
      <c r="D275" s="34" t="s">
        <v>529</v>
      </c>
      <c r="E275" s="34" t="s">
        <v>530</v>
      </c>
      <c r="F275" s="34" t="s">
        <v>529</v>
      </c>
      <c r="G275" s="34" t="s">
        <v>530</v>
      </c>
      <c r="H275" s="32" t="s">
        <v>531</v>
      </c>
      <c r="I275" s="34" t="s">
        <v>532</v>
      </c>
      <c r="J275" s="32" t="s">
        <v>41</v>
      </c>
      <c r="K275" s="34">
        <v>100</v>
      </c>
      <c r="L275" s="9">
        <v>710000000</v>
      </c>
      <c r="M275" s="11" t="s">
        <v>46</v>
      </c>
      <c r="N275" s="11" t="s">
        <v>42</v>
      </c>
      <c r="O275" s="35" t="s">
        <v>454</v>
      </c>
      <c r="P275" s="32"/>
      <c r="Q275" s="32" t="s">
        <v>44</v>
      </c>
      <c r="R275" s="36" t="s">
        <v>45</v>
      </c>
      <c r="S275" s="37"/>
      <c r="T275" s="32"/>
      <c r="U275" s="32"/>
      <c r="V275" s="49"/>
      <c r="W275" s="49">
        <v>4356000</v>
      </c>
      <c r="X275" s="49">
        <f>W275*1.12</f>
        <v>4878720</v>
      </c>
      <c r="Y275" s="32"/>
      <c r="Z275" s="50">
        <v>2017</v>
      </c>
      <c r="AA275" s="32"/>
    </row>
    <row r="276" spans="1:27" s="65" customFormat="1" ht="114.75" customHeight="1" x14ac:dyDescent="0.2">
      <c r="A276" s="5" t="s">
        <v>740</v>
      </c>
      <c r="B276" s="6" t="s">
        <v>33</v>
      </c>
      <c r="C276" s="51" t="s">
        <v>34</v>
      </c>
      <c r="D276" s="48" t="s">
        <v>35</v>
      </c>
      <c r="E276" s="48" t="s">
        <v>579</v>
      </c>
      <c r="F276" s="48" t="s">
        <v>37</v>
      </c>
      <c r="G276" s="48" t="s">
        <v>580</v>
      </c>
      <c r="H276" s="48" t="s">
        <v>533</v>
      </c>
      <c r="I276" s="48" t="s">
        <v>534</v>
      </c>
      <c r="J276" s="48" t="s">
        <v>50</v>
      </c>
      <c r="K276" s="48">
        <v>0</v>
      </c>
      <c r="L276" s="9">
        <v>710000000</v>
      </c>
      <c r="M276" s="11" t="s">
        <v>46</v>
      </c>
      <c r="N276" s="11" t="s">
        <v>42</v>
      </c>
      <c r="O276" s="35" t="s">
        <v>43</v>
      </c>
      <c r="P276" s="26"/>
      <c r="Q276" s="32" t="s">
        <v>134</v>
      </c>
      <c r="R276" s="48" t="s">
        <v>135</v>
      </c>
      <c r="S276" s="26"/>
      <c r="T276" s="23"/>
      <c r="U276" s="53"/>
      <c r="V276" s="54"/>
      <c r="W276" s="61">
        <v>76851000</v>
      </c>
      <c r="X276" s="54">
        <f t="shared" ref="X276:X281" si="18">W276</f>
        <v>76851000</v>
      </c>
      <c r="Y276" s="55"/>
      <c r="Z276" s="56">
        <v>2017</v>
      </c>
      <c r="AA276" s="32"/>
    </row>
    <row r="277" spans="1:27" s="65" customFormat="1" ht="114.75" customHeight="1" x14ac:dyDescent="0.2">
      <c r="A277" s="5" t="s">
        <v>741</v>
      </c>
      <c r="B277" s="6" t="s">
        <v>33</v>
      </c>
      <c r="C277" s="51" t="s">
        <v>34</v>
      </c>
      <c r="D277" s="48" t="s">
        <v>35</v>
      </c>
      <c r="E277" s="48" t="s">
        <v>579</v>
      </c>
      <c r="F277" s="48" t="s">
        <v>37</v>
      </c>
      <c r="G277" s="48" t="s">
        <v>580</v>
      </c>
      <c r="H277" s="48" t="s">
        <v>535</v>
      </c>
      <c r="I277" s="48" t="s">
        <v>536</v>
      </c>
      <c r="J277" s="48" t="s">
        <v>50</v>
      </c>
      <c r="K277" s="48">
        <v>0</v>
      </c>
      <c r="L277" s="9">
        <v>710000000</v>
      </c>
      <c r="M277" s="11" t="s">
        <v>46</v>
      </c>
      <c r="N277" s="11" t="s">
        <v>42</v>
      </c>
      <c r="O277" s="35" t="s">
        <v>43</v>
      </c>
      <c r="P277" s="26"/>
      <c r="Q277" s="32" t="s">
        <v>134</v>
      </c>
      <c r="R277" s="48" t="s">
        <v>135</v>
      </c>
      <c r="S277" s="26"/>
      <c r="T277" s="23"/>
      <c r="U277" s="53"/>
      <c r="V277" s="54"/>
      <c r="W277" s="54">
        <v>62168000</v>
      </c>
      <c r="X277" s="54">
        <f t="shared" si="18"/>
        <v>62168000</v>
      </c>
      <c r="Y277" s="55"/>
      <c r="Z277" s="56">
        <v>2017</v>
      </c>
      <c r="AA277" s="32"/>
    </row>
    <row r="278" spans="1:27" s="65" customFormat="1" ht="114.75" customHeight="1" x14ac:dyDescent="0.2">
      <c r="A278" s="5" t="s">
        <v>742</v>
      </c>
      <c r="B278" s="6" t="s">
        <v>33</v>
      </c>
      <c r="C278" s="51" t="s">
        <v>34</v>
      </c>
      <c r="D278" s="48" t="s">
        <v>35</v>
      </c>
      <c r="E278" s="48" t="s">
        <v>579</v>
      </c>
      <c r="F278" s="48" t="s">
        <v>37</v>
      </c>
      <c r="G278" s="48" t="s">
        <v>580</v>
      </c>
      <c r="H278" s="48" t="s">
        <v>535</v>
      </c>
      <c r="I278" s="48" t="s">
        <v>536</v>
      </c>
      <c r="J278" s="48" t="s">
        <v>50</v>
      </c>
      <c r="K278" s="48">
        <v>0</v>
      </c>
      <c r="L278" s="9">
        <v>710000000</v>
      </c>
      <c r="M278" s="11" t="s">
        <v>46</v>
      </c>
      <c r="N278" s="11" t="s">
        <v>42</v>
      </c>
      <c r="O278" s="35" t="s">
        <v>43</v>
      </c>
      <c r="P278" s="26"/>
      <c r="Q278" s="32" t="s">
        <v>134</v>
      </c>
      <c r="R278" s="48" t="s">
        <v>135</v>
      </c>
      <c r="S278" s="26"/>
      <c r="T278" s="23"/>
      <c r="U278" s="53"/>
      <c r="V278" s="54"/>
      <c r="W278" s="54">
        <v>19786000</v>
      </c>
      <c r="X278" s="54">
        <f t="shared" si="18"/>
        <v>19786000</v>
      </c>
      <c r="Y278" s="55"/>
      <c r="Z278" s="56">
        <v>2017</v>
      </c>
      <c r="AA278" s="32"/>
    </row>
    <row r="279" spans="1:27" s="65" customFormat="1" ht="114.75" customHeight="1" x14ac:dyDescent="0.2">
      <c r="A279" s="5" t="s">
        <v>743</v>
      </c>
      <c r="B279" s="6" t="s">
        <v>33</v>
      </c>
      <c r="C279" s="51" t="s">
        <v>34</v>
      </c>
      <c r="D279" s="48" t="s">
        <v>35</v>
      </c>
      <c r="E279" s="48" t="s">
        <v>579</v>
      </c>
      <c r="F279" s="48" t="s">
        <v>37</v>
      </c>
      <c r="G279" s="48" t="s">
        <v>580</v>
      </c>
      <c r="H279" s="48" t="s">
        <v>535</v>
      </c>
      <c r="I279" s="48" t="s">
        <v>536</v>
      </c>
      <c r="J279" s="48" t="s">
        <v>50</v>
      </c>
      <c r="K279" s="48">
        <v>0</v>
      </c>
      <c r="L279" s="9">
        <v>710000000</v>
      </c>
      <c r="M279" s="11" t="s">
        <v>46</v>
      </c>
      <c r="N279" s="11" t="s">
        <v>42</v>
      </c>
      <c r="O279" s="35" t="s">
        <v>43</v>
      </c>
      <c r="P279" s="26"/>
      <c r="Q279" s="32" t="s">
        <v>134</v>
      </c>
      <c r="R279" s="48" t="s">
        <v>135</v>
      </c>
      <c r="S279" s="26"/>
      <c r="T279" s="23"/>
      <c r="U279" s="53"/>
      <c r="V279" s="54"/>
      <c r="W279" s="54">
        <v>6912000</v>
      </c>
      <c r="X279" s="54">
        <f t="shared" si="18"/>
        <v>6912000</v>
      </c>
      <c r="Y279" s="55"/>
      <c r="Z279" s="56">
        <v>2017</v>
      </c>
      <c r="AA279" s="32"/>
    </row>
    <row r="280" spans="1:27" s="65" customFormat="1" ht="76.5" customHeight="1" x14ac:dyDescent="0.2">
      <c r="A280" s="5" t="s">
        <v>744</v>
      </c>
      <c r="B280" s="6" t="s">
        <v>33</v>
      </c>
      <c r="C280" s="6" t="s">
        <v>537</v>
      </c>
      <c r="D280" s="48" t="s">
        <v>538</v>
      </c>
      <c r="E280" s="48" t="s">
        <v>539</v>
      </c>
      <c r="F280" s="48" t="s">
        <v>538</v>
      </c>
      <c r="G280" s="48" t="s">
        <v>539</v>
      </c>
      <c r="H280" s="48" t="s">
        <v>540</v>
      </c>
      <c r="I280" s="48" t="s">
        <v>541</v>
      </c>
      <c r="J280" s="48" t="s">
        <v>50</v>
      </c>
      <c r="K280" s="48">
        <v>0</v>
      </c>
      <c r="L280" s="9">
        <v>710000000</v>
      </c>
      <c r="M280" s="11" t="s">
        <v>46</v>
      </c>
      <c r="N280" s="52" t="s">
        <v>132</v>
      </c>
      <c r="O280" s="35" t="s">
        <v>43</v>
      </c>
      <c r="P280" s="26"/>
      <c r="Q280" s="32" t="s">
        <v>44</v>
      </c>
      <c r="R280" s="48" t="s">
        <v>135</v>
      </c>
      <c r="S280" s="26"/>
      <c r="T280" s="23"/>
      <c r="U280" s="53"/>
      <c r="V280" s="54"/>
      <c r="W280" s="54">
        <v>12000000</v>
      </c>
      <c r="X280" s="54">
        <f t="shared" si="18"/>
        <v>12000000</v>
      </c>
      <c r="Y280" s="55"/>
      <c r="Z280" s="56">
        <v>2017</v>
      </c>
      <c r="AA280" s="47"/>
    </row>
    <row r="281" spans="1:27" s="65" customFormat="1" ht="76.5" customHeight="1" x14ac:dyDescent="0.2">
      <c r="A281" s="5" t="s">
        <v>745</v>
      </c>
      <c r="B281" s="6" t="s">
        <v>33</v>
      </c>
      <c r="C281" s="6" t="s">
        <v>537</v>
      </c>
      <c r="D281" s="48" t="s">
        <v>538</v>
      </c>
      <c r="E281" s="48" t="s">
        <v>539</v>
      </c>
      <c r="F281" s="48" t="s">
        <v>538</v>
      </c>
      <c r="G281" s="48" t="s">
        <v>539</v>
      </c>
      <c r="H281" s="48" t="s">
        <v>540</v>
      </c>
      <c r="I281" s="48" t="s">
        <v>541</v>
      </c>
      <c r="J281" s="48" t="s">
        <v>50</v>
      </c>
      <c r="K281" s="48">
        <v>0</v>
      </c>
      <c r="L281" s="9">
        <v>710000000</v>
      </c>
      <c r="M281" s="11" t="s">
        <v>46</v>
      </c>
      <c r="N281" s="52" t="s">
        <v>132</v>
      </c>
      <c r="O281" s="35" t="s">
        <v>43</v>
      </c>
      <c r="P281" s="26"/>
      <c r="Q281" s="32" t="s">
        <v>44</v>
      </c>
      <c r="R281" s="48" t="s">
        <v>135</v>
      </c>
      <c r="S281" s="26"/>
      <c r="T281" s="23"/>
      <c r="U281" s="53"/>
      <c r="V281" s="54"/>
      <c r="W281" s="54">
        <v>12000000</v>
      </c>
      <c r="X281" s="54">
        <f t="shared" si="18"/>
        <v>12000000</v>
      </c>
      <c r="Y281" s="55"/>
      <c r="Z281" s="56">
        <v>2017</v>
      </c>
      <c r="AA281" s="32"/>
    </row>
    <row r="282" spans="1:27" s="65" customFormat="1" ht="76.5" customHeight="1" x14ac:dyDescent="0.2">
      <c r="A282" s="5" t="s">
        <v>746</v>
      </c>
      <c r="B282" s="6" t="s">
        <v>33</v>
      </c>
      <c r="C282" s="6" t="s">
        <v>542</v>
      </c>
      <c r="D282" s="48" t="s">
        <v>543</v>
      </c>
      <c r="E282" s="48" t="s">
        <v>544</v>
      </c>
      <c r="F282" s="48" t="s">
        <v>543</v>
      </c>
      <c r="G282" s="48" t="s">
        <v>544</v>
      </c>
      <c r="H282" s="48" t="s">
        <v>545</v>
      </c>
      <c r="I282" s="48" t="s">
        <v>546</v>
      </c>
      <c r="J282" s="48" t="s">
        <v>50</v>
      </c>
      <c r="K282" s="48">
        <v>100</v>
      </c>
      <c r="L282" s="9">
        <v>710000000</v>
      </c>
      <c r="M282" s="11" t="s">
        <v>46</v>
      </c>
      <c r="N282" s="52" t="s">
        <v>42</v>
      </c>
      <c r="O282" s="35" t="s">
        <v>43</v>
      </c>
      <c r="P282" s="26"/>
      <c r="Q282" s="52" t="s">
        <v>502</v>
      </c>
      <c r="R282" s="48" t="s">
        <v>45</v>
      </c>
      <c r="S282" s="26"/>
      <c r="T282" s="23"/>
      <c r="U282" s="53"/>
      <c r="V282" s="54"/>
      <c r="W282" s="54">
        <v>2008928.5714285711</v>
      </c>
      <c r="X282" s="54">
        <f>W282*1.12</f>
        <v>2250000</v>
      </c>
      <c r="Y282" s="26"/>
      <c r="Z282" s="56">
        <v>2017</v>
      </c>
      <c r="AA282" s="32"/>
    </row>
    <row r="283" spans="1:27" s="65" customFormat="1" ht="89.25" customHeight="1" x14ac:dyDescent="0.2">
      <c r="A283" s="5" t="s">
        <v>747</v>
      </c>
      <c r="B283" s="6" t="s">
        <v>33</v>
      </c>
      <c r="C283" s="6" t="s">
        <v>404</v>
      </c>
      <c r="D283" s="48" t="s">
        <v>405</v>
      </c>
      <c r="E283" s="48" t="s">
        <v>547</v>
      </c>
      <c r="F283" s="48" t="s">
        <v>405</v>
      </c>
      <c r="G283" s="48" t="s">
        <v>548</v>
      </c>
      <c r="H283" s="48" t="s">
        <v>559</v>
      </c>
      <c r="I283" s="48" t="s">
        <v>549</v>
      </c>
      <c r="J283" s="48" t="s">
        <v>50</v>
      </c>
      <c r="K283" s="48">
        <v>0</v>
      </c>
      <c r="L283" s="9">
        <v>710000000</v>
      </c>
      <c r="M283" s="11" t="s">
        <v>46</v>
      </c>
      <c r="N283" s="11" t="s">
        <v>42</v>
      </c>
      <c r="O283" s="35" t="s">
        <v>43</v>
      </c>
      <c r="P283" s="26"/>
      <c r="Q283" s="32" t="s">
        <v>44</v>
      </c>
      <c r="R283" s="48" t="s">
        <v>45</v>
      </c>
      <c r="S283" s="26"/>
      <c r="T283" s="23"/>
      <c r="U283" s="53"/>
      <c r="V283" s="54"/>
      <c r="W283" s="54">
        <v>550000</v>
      </c>
      <c r="X283" s="54">
        <f t="shared" ref="X283:X285" si="19">W283*1.12</f>
        <v>616000.00000000012</v>
      </c>
      <c r="Y283" s="55"/>
      <c r="Z283" s="56">
        <v>2017</v>
      </c>
      <c r="AA283" s="32"/>
    </row>
    <row r="284" spans="1:27" s="65" customFormat="1" ht="76.5" customHeight="1" x14ac:dyDescent="0.2">
      <c r="A284" s="5" t="s">
        <v>748</v>
      </c>
      <c r="B284" s="6" t="s">
        <v>33</v>
      </c>
      <c r="C284" s="6" t="s">
        <v>550</v>
      </c>
      <c r="D284" s="48" t="s">
        <v>551</v>
      </c>
      <c r="E284" s="48" t="s">
        <v>552</v>
      </c>
      <c r="F284" s="48" t="s">
        <v>551</v>
      </c>
      <c r="G284" s="48" t="s">
        <v>552</v>
      </c>
      <c r="H284" s="48" t="s">
        <v>553</v>
      </c>
      <c r="I284" s="48" t="s">
        <v>554</v>
      </c>
      <c r="J284" s="23" t="s">
        <v>50</v>
      </c>
      <c r="K284" s="26">
        <v>100</v>
      </c>
      <c r="L284" s="9">
        <v>710000000</v>
      </c>
      <c r="M284" s="11" t="s">
        <v>46</v>
      </c>
      <c r="N284" s="11" t="s">
        <v>42</v>
      </c>
      <c r="O284" s="35" t="s">
        <v>43</v>
      </c>
      <c r="P284" s="26"/>
      <c r="Q284" s="32" t="s">
        <v>44</v>
      </c>
      <c r="R284" s="48" t="s">
        <v>135</v>
      </c>
      <c r="S284" s="26"/>
      <c r="T284" s="23"/>
      <c r="U284" s="53"/>
      <c r="V284" s="54"/>
      <c r="W284" s="54">
        <v>450000</v>
      </c>
      <c r="X284" s="54">
        <f t="shared" si="19"/>
        <v>504000.00000000006</v>
      </c>
      <c r="Y284" s="26"/>
      <c r="Z284" s="56">
        <v>2017</v>
      </c>
      <c r="AA284" s="32"/>
    </row>
    <row r="285" spans="1:27" s="65" customFormat="1" ht="89.25" customHeight="1" x14ac:dyDescent="0.2">
      <c r="A285" s="5" t="s">
        <v>749</v>
      </c>
      <c r="B285" s="6" t="s">
        <v>33</v>
      </c>
      <c r="C285" s="6" t="s">
        <v>141</v>
      </c>
      <c r="D285" s="48" t="s">
        <v>142</v>
      </c>
      <c r="E285" s="48" t="s">
        <v>555</v>
      </c>
      <c r="F285" s="48" t="s">
        <v>142</v>
      </c>
      <c r="G285" s="48" t="s">
        <v>555</v>
      </c>
      <c r="H285" s="48" t="s">
        <v>556</v>
      </c>
      <c r="I285" s="48" t="s">
        <v>557</v>
      </c>
      <c r="J285" s="23" t="s">
        <v>50</v>
      </c>
      <c r="K285" s="26">
        <v>100</v>
      </c>
      <c r="L285" s="9">
        <v>710000000</v>
      </c>
      <c r="M285" s="11" t="s">
        <v>46</v>
      </c>
      <c r="N285" s="11" t="s">
        <v>42</v>
      </c>
      <c r="O285" s="35" t="s">
        <v>43</v>
      </c>
      <c r="P285" s="26"/>
      <c r="Q285" s="32" t="s">
        <v>44</v>
      </c>
      <c r="R285" s="48" t="s">
        <v>135</v>
      </c>
      <c r="S285" s="26"/>
      <c r="T285" s="23"/>
      <c r="U285" s="53"/>
      <c r="V285" s="54"/>
      <c r="W285" s="54">
        <v>150000</v>
      </c>
      <c r="X285" s="54">
        <f t="shared" si="19"/>
        <v>168000.00000000003</v>
      </c>
      <c r="Y285" s="26"/>
      <c r="Z285" s="56">
        <v>2017</v>
      </c>
      <c r="AA285" s="32"/>
    </row>
    <row r="286" spans="1:27" s="65" customFormat="1" ht="89.25" customHeight="1" x14ac:dyDescent="0.2">
      <c r="A286" s="5" t="s">
        <v>750</v>
      </c>
      <c r="B286" s="6" t="s">
        <v>33</v>
      </c>
      <c r="C286" s="6" t="s">
        <v>196</v>
      </c>
      <c r="D286" s="48" t="s">
        <v>789</v>
      </c>
      <c r="E286" s="48" t="s">
        <v>564</v>
      </c>
      <c r="F286" s="48" t="s">
        <v>197</v>
      </c>
      <c r="G286" s="48" t="s">
        <v>565</v>
      </c>
      <c r="H286" s="48" t="s">
        <v>566</v>
      </c>
      <c r="I286" s="48" t="s">
        <v>567</v>
      </c>
      <c r="J286" s="23" t="s">
        <v>201</v>
      </c>
      <c r="K286" s="26">
        <v>100</v>
      </c>
      <c r="L286" s="9">
        <v>710000000</v>
      </c>
      <c r="M286" s="11" t="s">
        <v>46</v>
      </c>
      <c r="N286" s="11" t="s">
        <v>582</v>
      </c>
      <c r="O286" s="35" t="s">
        <v>43</v>
      </c>
      <c r="P286" s="26"/>
      <c r="Q286" s="32" t="s">
        <v>44</v>
      </c>
      <c r="R286" s="48" t="s">
        <v>45</v>
      </c>
      <c r="S286" s="26"/>
      <c r="T286" s="23"/>
      <c r="U286" s="53"/>
      <c r="V286" s="54"/>
      <c r="W286" s="54">
        <v>4634040</v>
      </c>
      <c r="X286" s="54">
        <f>W286*1.12</f>
        <v>5190124.8000000007</v>
      </c>
      <c r="Y286" s="26"/>
      <c r="Z286" s="56">
        <v>2017</v>
      </c>
      <c r="AA286" s="32"/>
    </row>
    <row r="287" spans="1:27" s="65" customFormat="1" ht="63.75" customHeight="1" x14ac:dyDescent="0.2">
      <c r="A287" s="5" t="s">
        <v>751</v>
      </c>
      <c r="B287" s="6" t="s">
        <v>33</v>
      </c>
      <c r="C287" s="6" t="s">
        <v>568</v>
      </c>
      <c r="D287" s="48" t="s">
        <v>569</v>
      </c>
      <c r="E287" s="48" t="s">
        <v>570</v>
      </c>
      <c r="F287" s="48" t="s">
        <v>569</v>
      </c>
      <c r="G287" s="48" t="s">
        <v>570</v>
      </c>
      <c r="H287" s="48" t="s">
        <v>571</v>
      </c>
      <c r="I287" s="48" t="s">
        <v>572</v>
      </c>
      <c r="J287" s="23" t="s">
        <v>50</v>
      </c>
      <c r="K287" s="26">
        <v>0</v>
      </c>
      <c r="L287" s="9">
        <v>710000000</v>
      </c>
      <c r="M287" s="11" t="s">
        <v>46</v>
      </c>
      <c r="N287" s="11" t="s">
        <v>42</v>
      </c>
      <c r="O287" s="35" t="s">
        <v>43</v>
      </c>
      <c r="P287" s="26"/>
      <c r="Q287" s="32" t="s">
        <v>573</v>
      </c>
      <c r="R287" s="48" t="s">
        <v>45</v>
      </c>
      <c r="S287" s="26"/>
      <c r="T287" s="23"/>
      <c r="U287" s="53"/>
      <c r="V287" s="54"/>
      <c r="W287" s="54">
        <v>648000</v>
      </c>
      <c r="X287" s="54">
        <f>W287</f>
        <v>648000</v>
      </c>
      <c r="Y287" s="26"/>
      <c r="Z287" s="56">
        <v>2017</v>
      </c>
      <c r="AA287" s="32"/>
    </row>
    <row r="288" spans="1:27" s="65" customFormat="1" ht="89.25" customHeight="1" x14ac:dyDescent="0.2">
      <c r="A288" s="5" t="s">
        <v>752</v>
      </c>
      <c r="B288" s="69" t="s">
        <v>33</v>
      </c>
      <c r="C288" s="69" t="s">
        <v>583</v>
      </c>
      <c r="D288" s="70" t="s">
        <v>584</v>
      </c>
      <c r="E288" s="70" t="s">
        <v>585</v>
      </c>
      <c r="F288" s="71" t="s">
        <v>584</v>
      </c>
      <c r="G288" s="71" t="s">
        <v>586</v>
      </c>
      <c r="H288" s="71" t="s">
        <v>587</v>
      </c>
      <c r="I288" s="72" t="s">
        <v>588</v>
      </c>
      <c r="J288" s="73" t="s">
        <v>50</v>
      </c>
      <c r="K288" s="73">
        <v>0</v>
      </c>
      <c r="L288" s="71">
        <v>710000000</v>
      </c>
      <c r="M288" s="74" t="s">
        <v>46</v>
      </c>
      <c r="N288" s="74" t="s">
        <v>42</v>
      </c>
      <c r="O288" s="73" t="s">
        <v>43</v>
      </c>
      <c r="P288" s="75"/>
      <c r="Q288" s="73" t="s">
        <v>134</v>
      </c>
      <c r="R288" s="76" t="s">
        <v>45</v>
      </c>
      <c r="S288" s="73"/>
      <c r="T288" s="77"/>
      <c r="U288" s="73"/>
      <c r="V288" s="73"/>
      <c r="W288" s="78">
        <v>8584767.0700000003</v>
      </c>
      <c r="X288" s="78">
        <f t="shared" ref="X288:X295" si="20">W288*1.12</f>
        <v>9614939.1184000019</v>
      </c>
      <c r="Y288" s="78"/>
      <c r="Z288" s="79">
        <v>2017</v>
      </c>
      <c r="AA288" s="73"/>
    </row>
    <row r="289" spans="1:27" s="65" customFormat="1" ht="89.25" customHeight="1" x14ac:dyDescent="0.2">
      <c r="A289" s="5" t="s">
        <v>753</v>
      </c>
      <c r="B289" s="6" t="s">
        <v>33</v>
      </c>
      <c r="C289" s="6" t="s">
        <v>196</v>
      </c>
      <c r="D289" s="7" t="s">
        <v>197</v>
      </c>
      <c r="E289" s="8" t="s">
        <v>198</v>
      </c>
      <c r="F289" s="8" t="s">
        <v>197</v>
      </c>
      <c r="G289" s="8" t="s">
        <v>198</v>
      </c>
      <c r="H289" s="68" t="s">
        <v>596</v>
      </c>
      <c r="I289" s="57" t="s">
        <v>597</v>
      </c>
      <c r="J289" s="10" t="s">
        <v>50</v>
      </c>
      <c r="K289" s="9">
        <v>100</v>
      </c>
      <c r="L289" s="71">
        <v>710000000</v>
      </c>
      <c r="M289" s="74" t="s">
        <v>46</v>
      </c>
      <c r="N289" s="74" t="s">
        <v>42</v>
      </c>
      <c r="O289" s="12" t="s">
        <v>43</v>
      </c>
      <c r="P289" s="10"/>
      <c r="Q289" s="10" t="s">
        <v>44</v>
      </c>
      <c r="R289" s="13" t="s">
        <v>100</v>
      </c>
      <c r="S289" s="10"/>
      <c r="T289" s="10"/>
      <c r="U289" s="10"/>
      <c r="V289" s="15"/>
      <c r="W289" s="15">
        <v>5445000</v>
      </c>
      <c r="X289" s="15">
        <f t="shared" si="20"/>
        <v>6098400.0000000009</v>
      </c>
      <c r="Y289" s="10" t="s">
        <v>68</v>
      </c>
      <c r="Z289" s="79">
        <v>2017</v>
      </c>
      <c r="AA289" s="16"/>
    </row>
    <row r="290" spans="1:27" s="65" customFormat="1" ht="153" customHeight="1" x14ac:dyDescent="0.2">
      <c r="A290" s="5" t="s">
        <v>754</v>
      </c>
      <c r="B290" s="6" t="s">
        <v>33</v>
      </c>
      <c r="C290" s="6" t="s">
        <v>589</v>
      </c>
      <c r="D290" s="7" t="s">
        <v>590</v>
      </c>
      <c r="E290" s="57" t="s">
        <v>591</v>
      </c>
      <c r="F290" s="8" t="s">
        <v>590</v>
      </c>
      <c r="G290" s="57" t="s">
        <v>591</v>
      </c>
      <c r="H290" s="9" t="s">
        <v>592</v>
      </c>
      <c r="I290" s="57" t="s">
        <v>591</v>
      </c>
      <c r="J290" s="10" t="s">
        <v>50</v>
      </c>
      <c r="K290" s="9">
        <v>100</v>
      </c>
      <c r="L290" s="71">
        <v>710000000</v>
      </c>
      <c r="M290" s="74" t="s">
        <v>46</v>
      </c>
      <c r="N290" s="74" t="s">
        <v>42</v>
      </c>
      <c r="O290" s="12" t="s">
        <v>43</v>
      </c>
      <c r="P290" s="10"/>
      <c r="Q290" s="10" t="s">
        <v>44</v>
      </c>
      <c r="R290" s="13" t="s">
        <v>100</v>
      </c>
      <c r="S290" s="10"/>
      <c r="T290" s="10"/>
      <c r="U290" s="10"/>
      <c r="V290" s="15"/>
      <c r="W290" s="15">
        <v>5950000</v>
      </c>
      <c r="X290" s="15">
        <f t="shared" si="20"/>
        <v>6664000.0000000009</v>
      </c>
      <c r="Y290" s="10" t="s">
        <v>68</v>
      </c>
      <c r="Z290" s="79">
        <v>2017</v>
      </c>
      <c r="AA290" s="16"/>
    </row>
    <row r="291" spans="1:27" s="65" customFormat="1" ht="76.5" customHeight="1" x14ac:dyDescent="0.2">
      <c r="A291" s="5" t="s">
        <v>755</v>
      </c>
      <c r="B291" s="6" t="s">
        <v>33</v>
      </c>
      <c r="C291" s="6" t="s">
        <v>593</v>
      </c>
      <c r="D291" s="7" t="s">
        <v>594</v>
      </c>
      <c r="E291" s="57" t="s">
        <v>595</v>
      </c>
      <c r="F291" s="8" t="s">
        <v>594</v>
      </c>
      <c r="G291" s="57" t="s">
        <v>595</v>
      </c>
      <c r="H291" s="9"/>
      <c r="I291" s="9"/>
      <c r="J291" s="10" t="s">
        <v>50</v>
      </c>
      <c r="K291" s="9">
        <v>100</v>
      </c>
      <c r="L291" s="9">
        <v>710000000</v>
      </c>
      <c r="M291" s="11" t="s">
        <v>46</v>
      </c>
      <c r="N291" s="11" t="s">
        <v>42</v>
      </c>
      <c r="O291" s="12" t="s">
        <v>43</v>
      </c>
      <c r="P291" s="10"/>
      <c r="Q291" s="10" t="s">
        <v>44</v>
      </c>
      <c r="R291" s="13" t="s">
        <v>100</v>
      </c>
      <c r="S291" s="10"/>
      <c r="T291" s="10"/>
      <c r="U291" s="10"/>
      <c r="V291" s="15"/>
      <c r="W291" s="15">
        <v>23908500</v>
      </c>
      <c r="X291" s="15">
        <f t="shared" si="20"/>
        <v>26777520.000000004</v>
      </c>
      <c r="Y291" s="10" t="s">
        <v>68</v>
      </c>
      <c r="Z291" s="56">
        <v>2017</v>
      </c>
      <c r="AA291" s="16"/>
    </row>
    <row r="292" spans="1:27" s="65" customFormat="1" ht="89.25" customHeight="1" x14ac:dyDescent="0.2">
      <c r="A292" s="5" t="s">
        <v>756</v>
      </c>
      <c r="B292" s="6" t="s">
        <v>33</v>
      </c>
      <c r="C292" s="6" t="s">
        <v>605</v>
      </c>
      <c r="D292" s="80" t="s">
        <v>606</v>
      </c>
      <c r="E292" s="80" t="s">
        <v>607</v>
      </c>
      <c r="F292" s="9" t="s">
        <v>606</v>
      </c>
      <c r="G292" s="9" t="s">
        <v>607</v>
      </c>
      <c r="H292" s="8" t="s">
        <v>598</v>
      </c>
      <c r="I292" s="6" t="s">
        <v>599</v>
      </c>
      <c r="J292" s="10" t="s">
        <v>41</v>
      </c>
      <c r="K292" s="9">
        <v>0</v>
      </c>
      <c r="L292" s="9">
        <v>710000000</v>
      </c>
      <c r="M292" s="11" t="s">
        <v>46</v>
      </c>
      <c r="N292" s="11" t="s">
        <v>403</v>
      </c>
      <c r="O292" s="12" t="s">
        <v>43</v>
      </c>
      <c r="P292" s="10"/>
      <c r="Q292" s="10" t="s">
        <v>44</v>
      </c>
      <c r="R292" s="76" t="s">
        <v>45</v>
      </c>
      <c r="S292" s="10"/>
      <c r="T292" s="10"/>
      <c r="U292" s="10"/>
      <c r="V292" s="15"/>
      <c r="W292" s="15">
        <v>0</v>
      </c>
      <c r="X292" s="15">
        <f t="shared" si="20"/>
        <v>0</v>
      </c>
      <c r="Y292" s="10"/>
      <c r="Z292" s="56">
        <v>2017</v>
      </c>
      <c r="AA292" s="16"/>
    </row>
    <row r="293" spans="1:27" s="65" customFormat="1" ht="89.25" customHeight="1" x14ac:dyDescent="0.2">
      <c r="A293" s="5" t="s">
        <v>1054</v>
      </c>
      <c r="B293" s="6" t="s">
        <v>33</v>
      </c>
      <c r="C293" s="6" t="s">
        <v>605</v>
      </c>
      <c r="D293" s="80" t="s">
        <v>606</v>
      </c>
      <c r="E293" s="80" t="s">
        <v>607</v>
      </c>
      <c r="F293" s="9" t="s">
        <v>606</v>
      </c>
      <c r="G293" s="9" t="s">
        <v>607</v>
      </c>
      <c r="H293" s="8" t="s">
        <v>598</v>
      </c>
      <c r="I293" s="6" t="s">
        <v>599</v>
      </c>
      <c r="J293" s="10" t="s">
        <v>41</v>
      </c>
      <c r="K293" s="9">
        <v>0</v>
      </c>
      <c r="L293" s="9">
        <v>710000000</v>
      </c>
      <c r="M293" s="11" t="s">
        <v>46</v>
      </c>
      <c r="N293" s="11" t="s">
        <v>354</v>
      </c>
      <c r="O293" s="12" t="s">
        <v>43</v>
      </c>
      <c r="P293" s="10"/>
      <c r="Q293" s="10" t="s">
        <v>44</v>
      </c>
      <c r="R293" s="76" t="s">
        <v>45</v>
      </c>
      <c r="S293" s="10"/>
      <c r="T293" s="10"/>
      <c r="U293" s="10"/>
      <c r="V293" s="15"/>
      <c r="W293" s="15">
        <v>54000000</v>
      </c>
      <c r="X293" s="15">
        <f t="shared" si="20"/>
        <v>60480000.000000007</v>
      </c>
      <c r="Y293" s="10"/>
      <c r="Z293" s="56">
        <v>2017</v>
      </c>
      <c r="AA293" s="16" t="s">
        <v>798</v>
      </c>
    </row>
    <row r="294" spans="1:27" s="65" customFormat="1" ht="89.25" customHeight="1" x14ac:dyDescent="0.2">
      <c r="A294" s="5" t="s">
        <v>757</v>
      </c>
      <c r="B294" s="6" t="s">
        <v>33</v>
      </c>
      <c r="C294" s="6" t="s">
        <v>608</v>
      </c>
      <c r="D294" s="80" t="s">
        <v>609</v>
      </c>
      <c r="E294" s="80" t="s">
        <v>600</v>
      </c>
      <c r="F294" s="9" t="s">
        <v>609</v>
      </c>
      <c r="G294" s="9" t="s">
        <v>600</v>
      </c>
      <c r="H294" s="8" t="s">
        <v>601</v>
      </c>
      <c r="I294" s="6" t="s">
        <v>602</v>
      </c>
      <c r="J294" s="10" t="s">
        <v>201</v>
      </c>
      <c r="K294" s="9">
        <v>0</v>
      </c>
      <c r="L294" s="9">
        <v>710000000</v>
      </c>
      <c r="M294" s="11" t="s">
        <v>46</v>
      </c>
      <c r="N294" s="11" t="s">
        <v>582</v>
      </c>
      <c r="O294" s="12" t="s">
        <v>43</v>
      </c>
      <c r="P294" s="10"/>
      <c r="Q294" s="10" t="s">
        <v>44</v>
      </c>
      <c r="R294" s="13" t="s">
        <v>135</v>
      </c>
      <c r="S294" s="10"/>
      <c r="T294" s="10"/>
      <c r="U294" s="10"/>
      <c r="V294" s="15"/>
      <c r="W294" s="15">
        <v>6000000</v>
      </c>
      <c r="X294" s="15">
        <f t="shared" si="20"/>
        <v>6720000.0000000009</v>
      </c>
      <c r="Y294" s="10"/>
      <c r="Z294" s="56">
        <v>2017</v>
      </c>
      <c r="AA294" s="16"/>
    </row>
    <row r="295" spans="1:27" s="65" customFormat="1" ht="153" customHeight="1" x14ac:dyDescent="0.2">
      <c r="A295" s="5" t="s">
        <v>758</v>
      </c>
      <c r="B295" s="6" t="s">
        <v>33</v>
      </c>
      <c r="C295" s="6" t="s">
        <v>610</v>
      </c>
      <c r="D295" s="7" t="s">
        <v>611</v>
      </c>
      <c r="E295" s="57" t="s">
        <v>603</v>
      </c>
      <c r="F295" s="8" t="s">
        <v>612</v>
      </c>
      <c r="G295" s="57" t="s">
        <v>604</v>
      </c>
      <c r="H295" s="9" t="s">
        <v>613</v>
      </c>
      <c r="I295" s="9" t="s">
        <v>604</v>
      </c>
      <c r="J295" s="10" t="s">
        <v>41</v>
      </c>
      <c r="K295" s="9">
        <v>0</v>
      </c>
      <c r="L295" s="9">
        <v>710000000</v>
      </c>
      <c r="M295" s="11" t="s">
        <v>46</v>
      </c>
      <c r="N295" s="11" t="s">
        <v>58</v>
      </c>
      <c r="O295" s="12" t="s">
        <v>43</v>
      </c>
      <c r="P295" s="10"/>
      <c r="Q295" s="10" t="s">
        <v>44</v>
      </c>
      <c r="R295" s="76" t="s">
        <v>45</v>
      </c>
      <c r="S295" s="10"/>
      <c r="T295" s="10"/>
      <c r="U295" s="10"/>
      <c r="V295" s="15"/>
      <c r="W295" s="15">
        <v>30000000</v>
      </c>
      <c r="X295" s="15">
        <f t="shared" si="20"/>
        <v>33600000</v>
      </c>
      <c r="Y295" s="10"/>
      <c r="Z295" s="56">
        <v>2017</v>
      </c>
      <c r="AA295" s="16"/>
    </row>
    <row r="296" spans="1:27" ht="63.75" customHeight="1" x14ac:dyDescent="0.2">
      <c r="A296" s="82" t="s">
        <v>763</v>
      </c>
      <c r="B296" s="6" t="s">
        <v>33</v>
      </c>
      <c r="C296" s="6" t="s">
        <v>428</v>
      </c>
      <c r="D296" s="7" t="s">
        <v>429</v>
      </c>
      <c r="E296" s="12" t="s">
        <v>430</v>
      </c>
      <c r="F296" s="8" t="s">
        <v>429</v>
      </c>
      <c r="G296" s="12" t="s">
        <v>430</v>
      </c>
      <c r="H296" s="9" t="s">
        <v>431</v>
      </c>
      <c r="I296" s="12" t="s">
        <v>432</v>
      </c>
      <c r="J296" s="10" t="s">
        <v>41</v>
      </c>
      <c r="K296" s="9">
        <v>100</v>
      </c>
      <c r="L296" s="9">
        <v>710000000</v>
      </c>
      <c r="M296" s="11" t="s">
        <v>46</v>
      </c>
      <c r="N296" s="11" t="s">
        <v>58</v>
      </c>
      <c r="O296" s="12" t="s">
        <v>43</v>
      </c>
      <c r="P296" s="10"/>
      <c r="Q296" s="10" t="s">
        <v>44</v>
      </c>
      <c r="R296" s="76" t="s">
        <v>45</v>
      </c>
      <c r="S296" s="14"/>
      <c r="T296" s="10"/>
      <c r="U296" s="10"/>
      <c r="V296" s="15"/>
      <c r="W296" s="15">
        <v>0</v>
      </c>
      <c r="X296" s="15">
        <f>W296*1.12</f>
        <v>0</v>
      </c>
      <c r="Y296" s="10"/>
      <c r="Z296" s="10">
        <v>2017</v>
      </c>
      <c r="AA296" s="18"/>
    </row>
    <row r="297" spans="1:27" ht="63.75" customHeight="1" x14ac:dyDescent="0.2">
      <c r="A297" s="82" t="s">
        <v>948</v>
      </c>
      <c r="B297" s="6" t="s">
        <v>33</v>
      </c>
      <c r="C297" s="6" t="s">
        <v>428</v>
      </c>
      <c r="D297" s="7" t="s">
        <v>429</v>
      </c>
      <c r="E297" s="12" t="s">
        <v>430</v>
      </c>
      <c r="F297" s="8" t="s">
        <v>429</v>
      </c>
      <c r="G297" s="12" t="s">
        <v>430</v>
      </c>
      <c r="H297" s="9" t="s">
        <v>431</v>
      </c>
      <c r="I297" s="12" t="s">
        <v>432</v>
      </c>
      <c r="J297" s="10" t="s">
        <v>41</v>
      </c>
      <c r="K297" s="9">
        <v>100</v>
      </c>
      <c r="L297" s="9">
        <v>710000000</v>
      </c>
      <c r="M297" s="11" t="s">
        <v>46</v>
      </c>
      <c r="N297" s="11" t="s">
        <v>946</v>
      </c>
      <c r="O297" s="12" t="s">
        <v>43</v>
      </c>
      <c r="P297" s="10"/>
      <c r="Q297" s="10" t="s">
        <v>44</v>
      </c>
      <c r="R297" s="76" t="s">
        <v>45</v>
      </c>
      <c r="S297" s="14"/>
      <c r="T297" s="10"/>
      <c r="U297" s="10"/>
      <c r="V297" s="15"/>
      <c r="W297" s="15">
        <v>0</v>
      </c>
      <c r="X297" s="15">
        <f>W297*1.12</f>
        <v>0</v>
      </c>
      <c r="Y297" s="10"/>
      <c r="Z297" s="10">
        <v>2017</v>
      </c>
      <c r="AA297" s="16" t="s">
        <v>798</v>
      </c>
    </row>
    <row r="298" spans="1:27" ht="63.75" customHeight="1" x14ac:dyDescent="0.2">
      <c r="A298" s="82" t="s">
        <v>1098</v>
      </c>
      <c r="B298" s="6" t="s">
        <v>33</v>
      </c>
      <c r="C298" s="6" t="s">
        <v>428</v>
      </c>
      <c r="D298" s="7" t="s">
        <v>429</v>
      </c>
      <c r="E298" s="12" t="s">
        <v>430</v>
      </c>
      <c r="F298" s="8" t="s">
        <v>429</v>
      </c>
      <c r="G298" s="12" t="s">
        <v>430</v>
      </c>
      <c r="H298" s="9" t="s">
        <v>431</v>
      </c>
      <c r="I298" s="12" t="s">
        <v>432</v>
      </c>
      <c r="J298" s="10" t="s">
        <v>41</v>
      </c>
      <c r="K298" s="9">
        <v>100</v>
      </c>
      <c r="L298" s="9">
        <v>710000000</v>
      </c>
      <c r="M298" s="11" t="s">
        <v>46</v>
      </c>
      <c r="N298" s="11" t="s">
        <v>354</v>
      </c>
      <c r="O298" s="12" t="s">
        <v>43</v>
      </c>
      <c r="P298" s="10"/>
      <c r="Q298" s="10" t="s">
        <v>44</v>
      </c>
      <c r="R298" s="76" t="s">
        <v>45</v>
      </c>
      <c r="S298" s="14"/>
      <c r="T298" s="10"/>
      <c r="U298" s="10"/>
      <c r="V298" s="15"/>
      <c r="W298" s="15">
        <v>29545607</v>
      </c>
      <c r="X298" s="15">
        <f>W298*1.12</f>
        <v>33091079.840000004</v>
      </c>
      <c r="Y298" s="10"/>
      <c r="Z298" s="10">
        <v>2017</v>
      </c>
      <c r="AA298" s="16" t="s">
        <v>798</v>
      </c>
    </row>
    <row r="299" spans="1:27" ht="63.75" customHeight="1" x14ac:dyDescent="0.2">
      <c r="A299" s="82" t="s">
        <v>772</v>
      </c>
      <c r="B299" s="6" t="s">
        <v>33</v>
      </c>
      <c r="C299" s="6" t="s">
        <v>519</v>
      </c>
      <c r="D299" s="7" t="s">
        <v>520</v>
      </c>
      <c r="E299" s="12" t="s">
        <v>764</v>
      </c>
      <c r="F299" s="8" t="s">
        <v>790</v>
      </c>
      <c r="G299" s="12" t="s">
        <v>765</v>
      </c>
      <c r="H299" s="9" t="s">
        <v>766</v>
      </c>
      <c r="I299" s="12" t="s">
        <v>767</v>
      </c>
      <c r="J299" s="10" t="s">
        <v>50</v>
      </c>
      <c r="K299" s="9">
        <v>0</v>
      </c>
      <c r="L299" s="9">
        <v>710000000</v>
      </c>
      <c r="M299" s="11" t="s">
        <v>46</v>
      </c>
      <c r="N299" s="11" t="s">
        <v>129</v>
      </c>
      <c r="O299" s="12" t="s">
        <v>768</v>
      </c>
      <c r="P299" s="10"/>
      <c r="Q299" s="10" t="s">
        <v>573</v>
      </c>
      <c r="R299" s="76" t="s">
        <v>45</v>
      </c>
      <c r="S299" s="14"/>
      <c r="T299" s="10"/>
      <c r="U299" s="10"/>
      <c r="V299" s="15"/>
      <c r="W299" s="15">
        <v>17222400</v>
      </c>
      <c r="X299" s="15">
        <f>W299</f>
        <v>17222400</v>
      </c>
      <c r="Y299" s="10"/>
      <c r="Z299" s="10">
        <v>2017</v>
      </c>
      <c r="AA299" s="18"/>
    </row>
    <row r="300" spans="1:27" ht="63.75" customHeight="1" x14ac:dyDescent="0.2">
      <c r="A300" s="82" t="s">
        <v>773</v>
      </c>
      <c r="B300" s="6" t="s">
        <v>33</v>
      </c>
      <c r="C300" s="6" t="s">
        <v>460</v>
      </c>
      <c r="D300" s="7" t="s">
        <v>461</v>
      </c>
      <c r="E300" s="12" t="s">
        <v>462</v>
      </c>
      <c r="F300" s="8" t="s">
        <v>463</v>
      </c>
      <c r="G300" s="12" t="s">
        <v>769</v>
      </c>
      <c r="H300" s="9" t="s">
        <v>770</v>
      </c>
      <c r="I300" s="12" t="s">
        <v>771</v>
      </c>
      <c r="J300" s="10" t="s">
        <v>50</v>
      </c>
      <c r="K300" s="9">
        <v>0</v>
      </c>
      <c r="L300" s="9">
        <v>710000000</v>
      </c>
      <c r="M300" s="11" t="s">
        <v>46</v>
      </c>
      <c r="N300" s="11" t="s">
        <v>129</v>
      </c>
      <c r="O300" s="12" t="s">
        <v>774</v>
      </c>
      <c r="P300" s="10"/>
      <c r="Q300" s="10" t="s">
        <v>573</v>
      </c>
      <c r="R300" s="76" t="s">
        <v>45</v>
      </c>
      <c r="S300" s="14"/>
      <c r="T300" s="10"/>
      <c r="U300" s="10"/>
      <c r="V300" s="15"/>
      <c r="W300" s="15">
        <v>13248000</v>
      </c>
      <c r="X300" s="15">
        <f>W300</f>
        <v>13248000</v>
      </c>
      <c r="Y300" s="10"/>
      <c r="Z300" s="10">
        <v>2017</v>
      </c>
      <c r="AA300" s="18"/>
    </row>
    <row r="301" spans="1:27" ht="63.75" customHeight="1" x14ac:dyDescent="0.2">
      <c r="A301" s="82" t="s">
        <v>776</v>
      </c>
      <c r="B301" s="6" t="s">
        <v>33</v>
      </c>
      <c r="C301" s="10" t="s">
        <v>141</v>
      </c>
      <c r="D301" s="10" t="s">
        <v>142</v>
      </c>
      <c r="E301" s="10" t="s">
        <v>143</v>
      </c>
      <c r="F301" s="10" t="s">
        <v>142</v>
      </c>
      <c r="G301" s="10" t="s">
        <v>143</v>
      </c>
      <c r="H301" s="9" t="s">
        <v>775</v>
      </c>
      <c r="I301" s="9" t="s">
        <v>145</v>
      </c>
      <c r="J301" s="6" t="s">
        <v>41</v>
      </c>
      <c r="K301" s="27">
        <v>0</v>
      </c>
      <c r="L301" s="9">
        <v>710000000</v>
      </c>
      <c r="M301" s="11" t="s">
        <v>46</v>
      </c>
      <c r="N301" s="11" t="s">
        <v>582</v>
      </c>
      <c r="O301" s="10" t="s">
        <v>43</v>
      </c>
      <c r="P301" s="10"/>
      <c r="Q301" s="10" t="s">
        <v>44</v>
      </c>
      <c r="R301" s="13" t="s">
        <v>45</v>
      </c>
      <c r="S301" s="10"/>
      <c r="T301" s="10"/>
      <c r="U301" s="10"/>
      <c r="V301" s="10"/>
      <c r="W301" s="83">
        <v>0</v>
      </c>
      <c r="X301" s="83">
        <f t="shared" ref="X301:X311" si="21">W301*1.12</f>
        <v>0</v>
      </c>
      <c r="Y301" s="10"/>
      <c r="Z301" s="10">
        <v>2017</v>
      </c>
      <c r="AA301" s="10" t="s">
        <v>800</v>
      </c>
    </row>
    <row r="302" spans="1:27" ht="63.75" customHeight="1" x14ac:dyDescent="0.2">
      <c r="A302" s="82" t="s">
        <v>806</v>
      </c>
      <c r="B302" s="6" t="s">
        <v>33</v>
      </c>
      <c r="C302" s="6" t="s">
        <v>243</v>
      </c>
      <c r="D302" s="7" t="s">
        <v>244</v>
      </c>
      <c r="E302" s="8" t="s">
        <v>245</v>
      </c>
      <c r="F302" s="8" t="s">
        <v>244</v>
      </c>
      <c r="G302" s="8" t="s">
        <v>245</v>
      </c>
      <c r="H302" s="9" t="s">
        <v>248</v>
      </c>
      <c r="I302" s="9" t="s">
        <v>249</v>
      </c>
      <c r="J302" s="10" t="s">
        <v>50</v>
      </c>
      <c r="K302" s="9">
        <v>80</v>
      </c>
      <c r="L302" s="9">
        <v>710000000</v>
      </c>
      <c r="M302" s="11" t="s">
        <v>46</v>
      </c>
      <c r="N302" s="11" t="s">
        <v>581</v>
      </c>
      <c r="O302" s="12" t="s">
        <v>250</v>
      </c>
      <c r="P302" s="10"/>
      <c r="Q302" s="10" t="s">
        <v>808</v>
      </c>
      <c r="R302" s="13" t="s">
        <v>45</v>
      </c>
      <c r="S302" s="14"/>
      <c r="T302" s="10"/>
      <c r="U302" s="10"/>
      <c r="V302" s="15"/>
      <c r="W302" s="15">
        <v>5748400</v>
      </c>
      <c r="X302" s="15">
        <f t="shared" si="21"/>
        <v>6438208.0000000009</v>
      </c>
      <c r="Y302" s="10"/>
      <c r="Z302" s="10">
        <v>2017</v>
      </c>
      <c r="AA302" s="16"/>
    </row>
    <row r="303" spans="1:27" ht="63.75" customHeight="1" x14ac:dyDescent="0.2">
      <c r="A303" s="82" t="s">
        <v>807</v>
      </c>
      <c r="B303" s="6" t="s">
        <v>33</v>
      </c>
      <c r="C303" s="6" t="s">
        <v>243</v>
      </c>
      <c r="D303" s="7" t="s">
        <v>244</v>
      </c>
      <c r="E303" s="8" t="s">
        <v>245</v>
      </c>
      <c r="F303" s="8" t="s">
        <v>244</v>
      </c>
      <c r="G303" s="8" t="s">
        <v>245</v>
      </c>
      <c r="H303" s="9" t="s">
        <v>251</v>
      </c>
      <c r="I303" s="9" t="s">
        <v>252</v>
      </c>
      <c r="J303" s="10" t="s">
        <v>50</v>
      </c>
      <c r="K303" s="9">
        <v>80</v>
      </c>
      <c r="L303" s="9">
        <v>710000000</v>
      </c>
      <c r="M303" s="11" t="s">
        <v>46</v>
      </c>
      <c r="N303" s="11" t="s">
        <v>581</v>
      </c>
      <c r="O303" s="12" t="s">
        <v>253</v>
      </c>
      <c r="P303" s="10"/>
      <c r="Q303" s="10" t="s">
        <v>808</v>
      </c>
      <c r="R303" s="13" t="s">
        <v>45</v>
      </c>
      <c r="S303" s="14"/>
      <c r="T303" s="10"/>
      <c r="U303" s="10"/>
      <c r="V303" s="15"/>
      <c r="W303" s="15">
        <v>2252800</v>
      </c>
      <c r="X303" s="15">
        <f t="shared" si="21"/>
        <v>2523136.0000000005</v>
      </c>
      <c r="Y303" s="10"/>
      <c r="Z303" s="10">
        <v>2017</v>
      </c>
      <c r="AA303" s="16"/>
    </row>
    <row r="304" spans="1:27" ht="63.75" customHeight="1" x14ac:dyDescent="0.2">
      <c r="A304" s="82" t="s">
        <v>824</v>
      </c>
      <c r="B304" s="6" t="s">
        <v>33</v>
      </c>
      <c r="C304" s="7" t="s">
        <v>826</v>
      </c>
      <c r="D304" s="7" t="s">
        <v>827</v>
      </c>
      <c r="E304" s="7" t="s">
        <v>828</v>
      </c>
      <c r="F304" s="8" t="s">
        <v>829</v>
      </c>
      <c r="G304" s="7" t="s">
        <v>828</v>
      </c>
      <c r="H304" s="9" t="s">
        <v>830</v>
      </c>
      <c r="I304" s="9" t="s">
        <v>831</v>
      </c>
      <c r="J304" s="10" t="s">
        <v>50</v>
      </c>
      <c r="K304" s="9">
        <v>100</v>
      </c>
      <c r="L304" s="9">
        <v>710000000</v>
      </c>
      <c r="M304" s="11" t="s">
        <v>46</v>
      </c>
      <c r="N304" s="11" t="s">
        <v>58</v>
      </c>
      <c r="O304" s="12" t="s">
        <v>43</v>
      </c>
      <c r="P304" s="10"/>
      <c r="Q304" s="6" t="s">
        <v>44</v>
      </c>
      <c r="R304" s="13" t="s">
        <v>45</v>
      </c>
      <c r="S304" s="14"/>
      <c r="T304" s="10"/>
      <c r="U304" s="10"/>
      <c r="V304" s="15"/>
      <c r="W304" s="15">
        <v>0</v>
      </c>
      <c r="X304" s="15">
        <f t="shared" si="21"/>
        <v>0</v>
      </c>
      <c r="Y304" s="10"/>
      <c r="Z304" s="10">
        <v>2017</v>
      </c>
      <c r="AA304" s="16"/>
    </row>
    <row r="305" spans="1:27" ht="63.75" customHeight="1" x14ac:dyDescent="0.2">
      <c r="A305" s="82" t="s">
        <v>1246</v>
      </c>
      <c r="B305" s="6" t="s">
        <v>33</v>
      </c>
      <c r="C305" s="7" t="s">
        <v>826</v>
      </c>
      <c r="D305" s="7" t="s">
        <v>827</v>
      </c>
      <c r="E305" s="7" t="s">
        <v>828</v>
      </c>
      <c r="F305" s="8" t="s">
        <v>829</v>
      </c>
      <c r="G305" s="7" t="s">
        <v>828</v>
      </c>
      <c r="H305" s="9" t="s">
        <v>830</v>
      </c>
      <c r="I305" s="9" t="s">
        <v>831</v>
      </c>
      <c r="J305" s="10" t="s">
        <v>50</v>
      </c>
      <c r="K305" s="9">
        <v>100</v>
      </c>
      <c r="L305" s="9">
        <v>710000000</v>
      </c>
      <c r="M305" s="11" t="s">
        <v>46</v>
      </c>
      <c r="N305" s="11" t="s">
        <v>58</v>
      </c>
      <c r="O305" s="12" t="s">
        <v>43</v>
      </c>
      <c r="P305" s="10"/>
      <c r="Q305" s="6" t="s">
        <v>44</v>
      </c>
      <c r="R305" s="13" t="s">
        <v>45</v>
      </c>
      <c r="S305" s="14"/>
      <c r="T305" s="10"/>
      <c r="U305" s="10"/>
      <c r="V305" s="15"/>
      <c r="W305" s="15">
        <v>5343755</v>
      </c>
      <c r="X305" s="15">
        <f t="shared" si="21"/>
        <v>5985005.6000000006</v>
      </c>
      <c r="Y305" s="10"/>
      <c r="Z305" s="10">
        <v>2017</v>
      </c>
      <c r="AA305" s="16" t="s">
        <v>1247</v>
      </c>
    </row>
    <row r="306" spans="1:27" ht="63.75" customHeight="1" x14ac:dyDescent="0.2">
      <c r="A306" s="82" t="s">
        <v>825</v>
      </c>
      <c r="B306" s="6" t="s">
        <v>33</v>
      </c>
      <c r="C306" s="7" t="s">
        <v>826</v>
      </c>
      <c r="D306" s="7" t="s">
        <v>827</v>
      </c>
      <c r="E306" s="7" t="s">
        <v>828</v>
      </c>
      <c r="F306" s="8" t="s">
        <v>829</v>
      </c>
      <c r="G306" s="7" t="s">
        <v>828</v>
      </c>
      <c r="H306" s="9" t="s">
        <v>830</v>
      </c>
      <c r="I306" s="9" t="s">
        <v>831</v>
      </c>
      <c r="J306" s="10" t="s">
        <v>50</v>
      </c>
      <c r="K306" s="9">
        <v>100</v>
      </c>
      <c r="L306" s="9">
        <v>710000000</v>
      </c>
      <c r="M306" s="11" t="s">
        <v>46</v>
      </c>
      <c r="N306" s="11" t="s">
        <v>58</v>
      </c>
      <c r="O306" s="12" t="s">
        <v>43</v>
      </c>
      <c r="P306" s="10"/>
      <c r="Q306" s="6" t="s">
        <v>44</v>
      </c>
      <c r="R306" s="13" t="s">
        <v>45</v>
      </c>
      <c r="S306" s="14"/>
      <c r="T306" s="10"/>
      <c r="U306" s="10"/>
      <c r="V306" s="15"/>
      <c r="W306" s="15">
        <v>3343755</v>
      </c>
      <c r="X306" s="15">
        <f t="shared" si="21"/>
        <v>3745005.6000000006</v>
      </c>
      <c r="Y306" s="10"/>
      <c r="Z306" s="10">
        <v>2017</v>
      </c>
      <c r="AA306" s="16"/>
    </row>
    <row r="307" spans="1:27" ht="63.75" customHeight="1" x14ac:dyDescent="0.2">
      <c r="A307" s="82" t="s">
        <v>832</v>
      </c>
      <c r="B307" s="6" t="s">
        <v>33</v>
      </c>
      <c r="C307" s="95" t="s">
        <v>106</v>
      </c>
      <c r="D307" s="10" t="s">
        <v>107</v>
      </c>
      <c r="E307" s="6" t="s">
        <v>833</v>
      </c>
      <c r="F307" s="10" t="s">
        <v>109</v>
      </c>
      <c r="G307" s="6" t="s">
        <v>834</v>
      </c>
      <c r="H307" s="10" t="s">
        <v>835</v>
      </c>
      <c r="I307" s="6" t="s">
        <v>836</v>
      </c>
      <c r="J307" s="34" t="s">
        <v>50</v>
      </c>
      <c r="K307" s="26">
        <v>100</v>
      </c>
      <c r="L307" s="9">
        <v>710000000</v>
      </c>
      <c r="M307" s="11" t="s">
        <v>46</v>
      </c>
      <c r="N307" s="11" t="s">
        <v>58</v>
      </c>
      <c r="O307" s="34" t="s">
        <v>837</v>
      </c>
      <c r="P307" s="96"/>
      <c r="Q307" s="6" t="s">
        <v>44</v>
      </c>
      <c r="R307" s="13" t="s">
        <v>45</v>
      </c>
      <c r="S307" s="96"/>
      <c r="T307" s="96"/>
      <c r="U307" s="96"/>
      <c r="V307" s="97"/>
      <c r="W307" s="15">
        <f>234000/112*100</f>
        <v>208928.57142857142</v>
      </c>
      <c r="X307" s="15">
        <f t="shared" si="21"/>
        <v>234000</v>
      </c>
      <c r="Y307" s="96"/>
      <c r="Z307" s="98">
        <v>2017</v>
      </c>
      <c r="AA307" s="34"/>
    </row>
    <row r="308" spans="1:27" ht="63.75" customHeight="1" x14ac:dyDescent="0.2">
      <c r="A308" s="82" t="s">
        <v>838</v>
      </c>
      <c r="B308" s="45" t="s">
        <v>33</v>
      </c>
      <c r="C308" s="45" t="s">
        <v>161</v>
      </c>
      <c r="D308" s="99" t="s">
        <v>162</v>
      </c>
      <c r="E308" s="45" t="s">
        <v>163</v>
      </c>
      <c r="F308" s="99" t="s">
        <v>162</v>
      </c>
      <c r="G308" s="45" t="s">
        <v>163</v>
      </c>
      <c r="H308" s="34" t="s">
        <v>839</v>
      </c>
      <c r="I308" s="34" t="s">
        <v>840</v>
      </c>
      <c r="J308" s="34" t="s">
        <v>50</v>
      </c>
      <c r="K308" s="100">
        <v>100</v>
      </c>
      <c r="L308" s="9">
        <v>710000000</v>
      </c>
      <c r="M308" s="11" t="s">
        <v>46</v>
      </c>
      <c r="N308" s="11" t="s">
        <v>58</v>
      </c>
      <c r="O308" s="34" t="s">
        <v>841</v>
      </c>
      <c r="P308" s="100"/>
      <c r="Q308" s="32" t="s">
        <v>842</v>
      </c>
      <c r="R308" s="13" t="s">
        <v>45</v>
      </c>
      <c r="S308" s="100"/>
      <c r="T308" s="100"/>
      <c r="U308" s="101"/>
      <c r="V308" s="61"/>
      <c r="W308" s="15">
        <v>17397793.399999999</v>
      </c>
      <c r="X308" s="15">
        <f t="shared" si="21"/>
        <v>19485528.607999999</v>
      </c>
      <c r="Y308" s="100" t="s">
        <v>68</v>
      </c>
      <c r="Z308" s="102">
        <v>2017</v>
      </c>
      <c r="AA308" s="100"/>
    </row>
    <row r="309" spans="1:27" ht="63.75" customHeight="1" x14ac:dyDescent="0.2">
      <c r="A309" s="82" t="s">
        <v>843</v>
      </c>
      <c r="B309" s="45" t="s">
        <v>33</v>
      </c>
      <c r="C309" s="45" t="s">
        <v>284</v>
      </c>
      <c r="D309" s="99" t="s">
        <v>285</v>
      </c>
      <c r="E309" s="45" t="s">
        <v>282</v>
      </c>
      <c r="F309" s="99" t="s">
        <v>285</v>
      </c>
      <c r="G309" s="45" t="s">
        <v>282</v>
      </c>
      <c r="H309" s="34" t="s">
        <v>844</v>
      </c>
      <c r="I309" s="34" t="s">
        <v>845</v>
      </c>
      <c r="J309" s="34" t="s">
        <v>41</v>
      </c>
      <c r="K309" s="27">
        <v>100</v>
      </c>
      <c r="L309" s="9">
        <v>710000000</v>
      </c>
      <c r="M309" s="11" t="s">
        <v>46</v>
      </c>
      <c r="N309" s="28" t="s">
        <v>403</v>
      </c>
      <c r="O309" s="10" t="s">
        <v>43</v>
      </c>
      <c r="P309" s="100"/>
      <c r="Q309" s="6" t="s">
        <v>44</v>
      </c>
      <c r="R309" s="13" t="s">
        <v>45</v>
      </c>
      <c r="S309" s="100"/>
      <c r="T309" s="100"/>
      <c r="U309" s="101"/>
      <c r="V309" s="61"/>
      <c r="W309" s="15">
        <v>0</v>
      </c>
      <c r="X309" s="15">
        <f t="shared" si="21"/>
        <v>0</v>
      </c>
      <c r="Y309" s="100"/>
      <c r="Z309" s="102">
        <v>2017</v>
      </c>
      <c r="AA309" s="100"/>
    </row>
    <row r="310" spans="1:27" ht="63.75" customHeight="1" x14ac:dyDescent="0.2">
      <c r="A310" s="82" t="s">
        <v>1036</v>
      </c>
      <c r="B310" s="45" t="s">
        <v>33</v>
      </c>
      <c r="C310" s="45" t="s">
        <v>284</v>
      </c>
      <c r="D310" s="99" t="s">
        <v>285</v>
      </c>
      <c r="E310" s="45" t="s">
        <v>282</v>
      </c>
      <c r="F310" s="99" t="s">
        <v>285</v>
      </c>
      <c r="G310" s="45" t="s">
        <v>282</v>
      </c>
      <c r="H310" s="34" t="s">
        <v>844</v>
      </c>
      <c r="I310" s="34" t="s">
        <v>845</v>
      </c>
      <c r="J310" s="34" t="s">
        <v>41</v>
      </c>
      <c r="K310" s="27">
        <v>100</v>
      </c>
      <c r="L310" s="9">
        <v>710000000</v>
      </c>
      <c r="M310" s="11" t="s">
        <v>46</v>
      </c>
      <c r="N310" s="11" t="s">
        <v>131</v>
      </c>
      <c r="O310" s="10" t="s">
        <v>43</v>
      </c>
      <c r="P310" s="100"/>
      <c r="Q310" s="6" t="s">
        <v>44</v>
      </c>
      <c r="R310" s="13" t="s">
        <v>45</v>
      </c>
      <c r="S310" s="100"/>
      <c r="T310" s="100"/>
      <c r="U310" s="101"/>
      <c r="V310" s="61"/>
      <c r="W310" s="15">
        <v>0</v>
      </c>
      <c r="X310" s="15">
        <f t="shared" si="21"/>
        <v>0</v>
      </c>
      <c r="Y310" s="100"/>
      <c r="Z310" s="102">
        <v>2017</v>
      </c>
      <c r="AA310" s="16" t="s">
        <v>798</v>
      </c>
    </row>
    <row r="311" spans="1:27" ht="63.75" customHeight="1" x14ac:dyDescent="0.2">
      <c r="A311" s="82" t="s">
        <v>1056</v>
      </c>
      <c r="B311" s="45" t="s">
        <v>33</v>
      </c>
      <c r="C311" s="45" t="s">
        <v>284</v>
      </c>
      <c r="D311" s="99" t="s">
        <v>285</v>
      </c>
      <c r="E311" s="45" t="s">
        <v>282</v>
      </c>
      <c r="F311" s="99" t="s">
        <v>285</v>
      </c>
      <c r="G311" s="45" t="s">
        <v>282</v>
      </c>
      <c r="H311" s="34" t="s">
        <v>844</v>
      </c>
      <c r="I311" s="34" t="s">
        <v>845</v>
      </c>
      <c r="J311" s="34" t="s">
        <v>41</v>
      </c>
      <c r="K311" s="27">
        <v>100</v>
      </c>
      <c r="L311" s="9">
        <v>710000000</v>
      </c>
      <c r="M311" s="11" t="s">
        <v>46</v>
      </c>
      <c r="N311" s="11" t="s">
        <v>354</v>
      </c>
      <c r="O311" s="10" t="s">
        <v>43</v>
      </c>
      <c r="P311" s="100"/>
      <c r="Q311" s="6" t="s">
        <v>44</v>
      </c>
      <c r="R311" s="13" t="s">
        <v>863</v>
      </c>
      <c r="S311" s="100"/>
      <c r="T311" s="100"/>
      <c r="U311" s="101"/>
      <c r="V311" s="61"/>
      <c r="W311" s="15">
        <v>28000000</v>
      </c>
      <c r="X311" s="15">
        <f t="shared" si="21"/>
        <v>31360000.000000004</v>
      </c>
      <c r="Y311" s="100"/>
      <c r="Z311" s="102">
        <v>2017</v>
      </c>
      <c r="AA311" s="16" t="s">
        <v>1057</v>
      </c>
    </row>
    <row r="312" spans="1:27" ht="63.75" customHeight="1" x14ac:dyDescent="0.2">
      <c r="A312" s="82" t="s">
        <v>918</v>
      </c>
      <c r="B312" s="6" t="s">
        <v>33</v>
      </c>
      <c r="C312" s="6" t="s">
        <v>34</v>
      </c>
      <c r="D312" s="7" t="s">
        <v>35</v>
      </c>
      <c r="E312" s="8" t="s">
        <v>36</v>
      </c>
      <c r="F312" s="8" t="s">
        <v>37</v>
      </c>
      <c r="G312" s="8" t="s">
        <v>38</v>
      </c>
      <c r="H312" s="11" t="s">
        <v>924</v>
      </c>
      <c r="I312" s="60" t="s">
        <v>925</v>
      </c>
      <c r="J312" s="10" t="s">
        <v>201</v>
      </c>
      <c r="K312" s="9">
        <v>0</v>
      </c>
      <c r="L312" s="9">
        <v>710000000</v>
      </c>
      <c r="M312" s="11" t="s">
        <v>46</v>
      </c>
      <c r="N312" s="11" t="s">
        <v>403</v>
      </c>
      <c r="O312" s="12" t="s">
        <v>43</v>
      </c>
      <c r="P312" s="10"/>
      <c r="Q312" s="10" t="s">
        <v>44</v>
      </c>
      <c r="R312" s="13" t="s">
        <v>45</v>
      </c>
      <c r="S312" s="14"/>
      <c r="T312" s="10"/>
      <c r="U312" s="10"/>
      <c r="V312" s="15"/>
      <c r="W312" s="15">
        <v>4962612.26</v>
      </c>
      <c r="X312" s="15">
        <f>1.12*W312</f>
        <v>5558125.7312000003</v>
      </c>
      <c r="Y312" s="10"/>
      <c r="Z312" s="10">
        <v>2017</v>
      </c>
      <c r="AA312" s="16"/>
    </row>
    <row r="313" spans="1:27" ht="63.75" customHeight="1" x14ac:dyDescent="0.2">
      <c r="A313" s="82" t="s">
        <v>931</v>
      </c>
      <c r="B313" s="6" t="s">
        <v>33</v>
      </c>
      <c r="C313" s="120" t="s">
        <v>537</v>
      </c>
      <c r="D313" s="48" t="s">
        <v>538</v>
      </c>
      <c r="E313" s="48" t="s">
        <v>539</v>
      </c>
      <c r="F313" s="48" t="s">
        <v>538</v>
      </c>
      <c r="G313" s="48" t="s">
        <v>539</v>
      </c>
      <c r="H313" s="8" t="s">
        <v>975</v>
      </c>
      <c r="I313" s="6" t="s">
        <v>976</v>
      </c>
      <c r="J313" s="26" t="s">
        <v>50</v>
      </c>
      <c r="K313" s="100">
        <v>100</v>
      </c>
      <c r="L313" s="9">
        <v>710000000</v>
      </c>
      <c r="M313" s="11" t="s">
        <v>46</v>
      </c>
      <c r="N313" s="11" t="s">
        <v>946</v>
      </c>
      <c r="O313" s="10" t="s">
        <v>43</v>
      </c>
      <c r="P313" s="27"/>
      <c r="Q313" s="10" t="s">
        <v>44</v>
      </c>
      <c r="R313" s="10" t="s">
        <v>135</v>
      </c>
      <c r="S313" s="10"/>
      <c r="T313" s="10"/>
      <c r="U313" s="10"/>
      <c r="V313" s="29"/>
      <c r="W313" s="29">
        <v>270167</v>
      </c>
      <c r="X313" s="29">
        <f>W313*1.12</f>
        <v>302587.04000000004</v>
      </c>
      <c r="Y313" s="100" t="s">
        <v>68</v>
      </c>
      <c r="Z313" s="28">
        <v>2017</v>
      </c>
      <c r="AA313" s="10"/>
    </row>
    <row r="314" spans="1:27" ht="63.75" customHeight="1" x14ac:dyDescent="0.2">
      <c r="A314" s="82" t="s">
        <v>932</v>
      </c>
      <c r="B314" s="6" t="s">
        <v>33</v>
      </c>
      <c r="C314" s="105" t="s">
        <v>161</v>
      </c>
      <c r="D314" s="106" t="s">
        <v>162</v>
      </c>
      <c r="E314" s="107" t="s">
        <v>934</v>
      </c>
      <c r="F314" s="106" t="s">
        <v>162</v>
      </c>
      <c r="G314" s="107" t="s">
        <v>935</v>
      </c>
      <c r="H314" s="108" t="s">
        <v>936</v>
      </c>
      <c r="I314" s="108" t="s">
        <v>937</v>
      </c>
      <c r="J314" s="27" t="s">
        <v>201</v>
      </c>
      <c r="K314" s="27">
        <v>80</v>
      </c>
      <c r="L314" s="9">
        <v>710000000</v>
      </c>
      <c r="M314" s="11" t="s">
        <v>46</v>
      </c>
      <c r="N314" s="10" t="s">
        <v>403</v>
      </c>
      <c r="O314" s="10" t="s">
        <v>43</v>
      </c>
      <c r="P314" s="27"/>
      <c r="Q314" s="6" t="s">
        <v>44</v>
      </c>
      <c r="R314" s="10" t="s">
        <v>45</v>
      </c>
      <c r="S314" s="27"/>
      <c r="T314" s="109"/>
      <c r="U314" s="110"/>
      <c r="V314" s="111"/>
      <c r="W314" s="112">
        <v>6000000</v>
      </c>
      <c r="X314" s="111">
        <f>W314*1.12</f>
        <v>6720000.0000000009</v>
      </c>
      <c r="Y314" s="29"/>
      <c r="Z314" s="10">
        <v>2017</v>
      </c>
      <c r="AA314" s="113"/>
    </row>
    <row r="315" spans="1:27" ht="63.75" customHeight="1" x14ac:dyDescent="0.2">
      <c r="A315" s="82" t="s">
        <v>933</v>
      </c>
      <c r="B315" s="6" t="s">
        <v>33</v>
      </c>
      <c r="C315" s="6" t="s">
        <v>938</v>
      </c>
      <c r="D315" s="80" t="s">
        <v>939</v>
      </c>
      <c r="E315" s="80" t="s">
        <v>940</v>
      </c>
      <c r="F315" s="9" t="s">
        <v>941</v>
      </c>
      <c r="G315" s="9" t="s">
        <v>942</v>
      </c>
      <c r="H315" s="9" t="s">
        <v>943</v>
      </c>
      <c r="I315" s="8" t="s">
        <v>944</v>
      </c>
      <c r="J315" s="10" t="s">
        <v>41</v>
      </c>
      <c r="K315" s="100">
        <v>0</v>
      </c>
      <c r="L315" s="9">
        <v>710000000</v>
      </c>
      <c r="M315" s="11" t="s">
        <v>46</v>
      </c>
      <c r="N315" s="114" t="s">
        <v>946</v>
      </c>
      <c r="O315" s="10" t="s">
        <v>43</v>
      </c>
      <c r="P315" s="100"/>
      <c r="Q315" s="6" t="s">
        <v>44</v>
      </c>
      <c r="R315" s="10" t="s">
        <v>45</v>
      </c>
      <c r="S315" s="100"/>
      <c r="T315" s="100"/>
      <c r="U315" s="101"/>
      <c r="V315" s="61"/>
      <c r="W315" s="115">
        <v>0</v>
      </c>
      <c r="X315" s="115">
        <f>W315*1.12</f>
        <v>0</v>
      </c>
      <c r="Y315" s="100"/>
      <c r="Z315" s="102">
        <v>2017</v>
      </c>
      <c r="AA315" s="100"/>
    </row>
    <row r="316" spans="1:27" ht="63.75" customHeight="1" x14ac:dyDescent="0.2">
      <c r="A316" s="82" t="s">
        <v>1059</v>
      </c>
      <c r="B316" s="6" t="s">
        <v>33</v>
      </c>
      <c r="C316" s="6" t="s">
        <v>938</v>
      </c>
      <c r="D316" s="80" t="s">
        <v>939</v>
      </c>
      <c r="E316" s="80" t="s">
        <v>940</v>
      </c>
      <c r="F316" s="9" t="s">
        <v>941</v>
      </c>
      <c r="G316" s="9" t="s">
        <v>942</v>
      </c>
      <c r="H316" s="9" t="s">
        <v>943</v>
      </c>
      <c r="I316" s="8" t="s">
        <v>944</v>
      </c>
      <c r="J316" s="10" t="s">
        <v>41</v>
      </c>
      <c r="K316" s="100">
        <v>0</v>
      </c>
      <c r="L316" s="9">
        <v>710000000</v>
      </c>
      <c r="M316" s="11" t="s">
        <v>46</v>
      </c>
      <c r="N316" s="114" t="s">
        <v>130</v>
      </c>
      <c r="O316" s="10" t="s">
        <v>43</v>
      </c>
      <c r="P316" s="100"/>
      <c r="Q316" s="6" t="s">
        <v>44</v>
      </c>
      <c r="R316" s="10" t="s">
        <v>45</v>
      </c>
      <c r="S316" s="100"/>
      <c r="T316" s="100"/>
      <c r="U316" s="101"/>
      <c r="V316" s="61"/>
      <c r="W316" s="115">
        <v>48375000</v>
      </c>
      <c r="X316" s="115">
        <f>W316*1.12</f>
        <v>54180000.000000007</v>
      </c>
      <c r="Y316" s="100"/>
      <c r="Z316" s="102">
        <v>2017</v>
      </c>
      <c r="AA316" s="100" t="s">
        <v>798</v>
      </c>
    </row>
    <row r="317" spans="1:27" ht="63.75" customHeight="1" x14ac:dyDescent="0.2">
      <c r="A317" s="82" t="s">
        <v>974</v>
      </c>
      <c r="B317" s="6" t="s">
        <v>33</v>
      </c>
      <c r="C317" s="120" t="s">
        <v>537</v>
      </c>
      <c r="D317" s="48" t="s">
        <v>538</v>
      </c>
      <c r="E317" s="48" t="s">
        <v>539</v>
      </c>
      <c r="F317" s="48" t="s">
        <v>538</v>
      </c>
      <c r="G317" s="48" t="s">
        <v>539</v>
      </c>
      <c r="H317" s="8" t="s">
        <v>975</v>
      </c>
      <c r="I317" s="6" t="s">
        <v>976</v>
      </c>
      <c r="J317" s="26" t="s">
        <v>50</v>
      </c>
      <c r="K317" s="100">
        <v>100</v>
      </c>
      <c r="L317" s="9">
        <v>710000000</v>
      </c>
      <c r="M317" s="11" t="s">
        <v>46</v>
      </c>
      <c r="N317" s="11" t="s">
        <v>946</v>
      </c>
      <c r="O317" s="10" t="s">
        <v>43</v>
      </c>
      <c r="P317" s="27"/>
      <c r="Q317" s="10" t="s">
        <v>44</v>
      </c>
      <c r="R317" s="10" t="s">
        <v>135</v>
      </c>
      <c r="S317" s="10"/>
      <c r="T317" s="10"/>
      <c r="U317" s="10"/>
      <c r="V317" s="29"/>
      <c r="W317" s="29">
        <v>270167</v>
      </c>
      <c r="X317" s="29">
        <f>W317*1.12</f>
        <v>302587.04000000004</v>
      </c>
      <c r="Y317" s="100" t="s">
        <v>68</v>
      </c>
      <c r="Z317" s="28">
        <v>2017</v>
      </c>
      <c r="AA317" s="10"/>
    </row>
    <row r="318" spans="1:27" ht="63.75" customHeight="1" x14ac:dyDescent="0.2">
      <c r="A318" s="82" t="s">
        <v>978</v>
      </c>
      <c r="B318" s="6" t="s">
        <v>33</v>
      </c>
      <c r="C318" s="6" t="s">
        <v>1020</v>
      </c>
      <c r="D318" s="7" t="s">
        <v>979</v>
      </c>
      <c r="E318" s="8" t="s">
        <v>1021</v>
      </c>
      <c r="F318" s="8" t="s">
        <v>979</v>
      </c>
      <c r="G318" s="8" t="s">
        <v>1022</v>
      </c>
      <c r="H318" s="9" t="s">
        <v>980</v>
      </c>
      <c r="I318" s="9" t="s">
        <v>981</v>
      </c>
      <c r="J318" s="10" t="s">
        <v>982</v>
      </c>
      <c r="K318" s="9">
        <v>0</v>
      </c>
      <c r="L318" s="9">
        <v>710000000</v>
      </c>
      <c r="M318" s="11" t="s">
        <v>46</v>
      </c>
      <c r="N318" s="11" t="s">
        <v>946</v>
      </c>
      <c r="O318" s="11" t="s">
        <v>43</v>
      </c>
      <c r="P318" s="10"/>
      <c r="Q318" s="10" t="s">
        <v>983</v>
      </c>
      <c r="R318" s="13" t="s">
        <v>45</v>
      </c>
      <c r="S318" s="14"/>
      <c r="T318" s="10"/>
      <c r="U318" s="6"/>
      <c r="V318" s="21"/>
      <c r="W318" s="15">
        <v>23000</v>
      </c>
      <c r="X318" s="15">
        <f t="shared" ref="X318" si="22">W318*1.12</f>
        <v>25760.000000000004</v>
      </c>
      <c r="Y318" s="10"/>
      <c r="Z318" s="10" t="s">
        <v>1023</v>
      </c>
      <c r="AA318" s="16"/>
    </row>
    <row r="319" spans="1:27" ht="63.75" customHeight="1" x14ac:dyDescent="0.2">
      <c r="A319" s="82" t="s">
        <v>1048</v>
      </c>
      <c r="B319" s="6" t="s">
        <v>33</v>
      </c>
      <c r="C319" s="6" t="s">
        <v>161</v>
      </c>
      <c r="D319" s="7" t="s">
        <v>162</v>
      </c>
      <c r="E319" s="8" t="s">
        <v>934</v>
      </c>
      <c r="F319" s="8" t="s">
        <v>162</v>
      </c>
      <c r="G319" s="8" t="s">
        <v>935</v>
      </c>
      <c r="H319" s="9" t="s">
        <v>1049</v>
      </c>
      <c r="I319" s="9" t="s">
        <v>1050</v>
      </c>
      <c r="J319" s="6" t="s">
        <v>41</v>
      </c>
      <c r="K319" s="9">
        <v>80</v>
      </c>
      <c r="L319" s="9">
        <v>710000000</v>
      </c>
      <c r="M319" s="11" t="s">
        <v>46</v>
      </c>
      <c r="N319" s="11" t="s">
        <v>131</v>
      </c>
      <c r="O319" s="9" t="s">
        <v>43</v>
      </c>
      <c r="P319" s="6"/>
      <c r="Q319" s="6" t="s">
        <v>44</v>
      </c>
      <c r="R319" s="13" t="s">
        <v>45</v>
      </c>
      <c r="S319" s="20"/>
      <c r="T319" s="6"/>
      <c r="U319" s="6"/>
      <c r="V319" s="21"/>
      <c r="W319" s="21">
        <v>0</v>
      </c>
      <c r="X319" s="21">
        <v>0</v>
      </c>
      <c r="Y319" s="6"/>
      <c r="Z319" s="6">
        <v>2017</v>
      </c>
      <c r="AA319" s="16"/>
    </row>
    <row r="320" spans="1:27" ht="63.75" customHeight="1" x14ac:dyDescent="0.2">
      <c r="A320" s="82" t="s">
        <v>1172</v>
      </c>
      <c r="B320" s="6" t="s">
        <v>33</v>
      </c>
      <c r="C320" s="6" t="s">
        <v>161</v>
      </c>
      <c r="D320" s="7" t="s">
        <v>162</v>
      </c>
      <c r="E320" s="8" t="s">
        <v>934</v>
      </c>
      <c r="F320" s="8" t="s">
        <v>162</v>
      </c>
      <c r="G320" s="8" t="s">
        <v>935</v>
      </c>
      <c r="H320" s="9" t="s">
        <v>1049</v>
      </c>
      <c r="I320" s="9" t="s">
        <v>1050</v>
      </c>
      <c r="J320" s="6" t="s">
        <v>41</v>
      </c>
      <c r="K320" s="9">
        <v>80</v>
      </c>
      <c r="L320" s="9">
        <v>710000000</v>
      </c>
      <c r="M320" s="11" t="s">
        <v>46</v>
      </c>
      <c r="N320" s="11" t="s">
        <v>1124</v>
      </c>
      <c r="O320" s="9" t="s">
        <v>43</v>
      </c>
      <c r="P320" s="6"/>
      <c r="Q320" s="6" t="s">
        <v>44</v>
      </c>
      <c r="R320" s="13" t="s">
        <v>45</v>
      </c>
      <c r="S320" s="20"/>
      <c r="T320" s="6"/>
      <c r="U320" s="6"/>
      <c r="V320" s="21"/>
      <c r="W320" s="21">
        <v>6000000</v>
      </c>
      <c r="X320" s="21">
        <v>6720000</v>
      </c>
      <c r="Y320" s="6"/>
      <c r="Z320" s="6">
        <v>2017</v>
      </c>
      <c r="AA320" s="16" t="s">
        <v>798</v>
      </c>
    </row>
    <row r="321" spans="1:27" ht="63.75" customHeight="1" x14ac:dyDescent="0.2">
      <c r="A321" s="82" t="s">
        <v>1051</v>
      </c>
      <c r="B321" s="6" t="s">
        <v>33</v>
      </c>
      <c r="C321" s="6" t="s">
        <v>69</v>
      </c>
      <c r="D321" s="7" t="s">
        <v>70</v>
      </c>
      <c r="E321" s="8" t="s">
        <v>71</v>
      </c>
      <c r="F321" s="8" t="s">
        <v>72</v>
      </c>
      <c r="G321" s="8" t="s">
        <v>73</v>
      </c>
      <c r="H321" s="9" t="s">
        <v>1052</v>
      </c>
      <c r="I321" s="9" t="s">
        <v>1053</v>
      </c>
      <c r="J321" s="10" t="s">
        <v>50</v>
      </c>
      <c r="K321" s="9">
        <v>50</v>
      </c>
      <c r="L321" s="9">
        <v>710000000</v>
      </c>
      <c r="M321" s="11" t="s">
        <v>46</v>
      </c>
      <c r="N321" s="11" t="s">
        <v>131</v>
      </c>
      <c r="O321" s="12" t="s">
        <v>76</v>
      </c>
      <c r="P321" s="10"/>
      <c r="Q321" s="10" t="s">
        <v>44</v>
      </c>
      <c r="R321" s="13" t="s">
        <v>45</v>
      </c>
      <c r="S321" s="14"/>
      <c r="T321" s="10"/>
      <c r="U321" s="10"/>
      <c r="V321" s="15"/>
      <c r="W321" s="15">
        <v>0</v>
      </c>
      <c r="X321" s="15">
        <f t="shared" ref="X321:X326" si="23">W321*1.12</f>
        <v>0</v>
      </c>
      <c r="Y321" s="10"/>
      <c r="Z321" s="10">
        <v>2017</v>
      </c>
      <c r="AA321" s="16"/>
    </row>
    <row r="322" spans="1:27" ht="63.75" customHeight="1" x14ac:dyDescent="0.2">
      <c r="A322" s="82" t="s">
        <v>1239</v>
      </c>
      <c r="B322" s="6" t="s">
        <v>33</v>
      </c>
      <c r="C322" s="6" t="s">
        <v>69</v>
      </c>
      <c r="D322" s="7" t="s">
        <v>70</v>
      </c>
      <c r="E322" s="8" t="s">
        <v>71</v>
      </c>
      <c r="F322" s="8" t="s">
        <v>72</v>
      </c>
      <c r="G322" s="8" t="s">
        <v>73</v>
      </c>
      <c r="H322" s="9" t="s">
        <v>1052</v>
      </c>
      <c r="I322" s="9" t="s">
        <v>1053</v>
      </c>
      <c r="J322" s="6" t="s">
        <v>50</v>
      </c>
      <c r="K322" s="9">
        <v>50</v>
      </c>
      <c r="L322" s="9">
        <v>710000000</v>
      </c>
      <c r="M322" s="11" t="s">
        <v>46</v>
      </c>
      <c r="N322" s="11" t="s">
        <v>132</v>
      </c>
      <c r="O322" s="9" t="s">
        <v>516</v>
      </c>
      <c r="P322" s="6"/>
      <c r="Q322" s="6" t="s">
        <v>44</v>
      </c>
      <c r="R322" s="19" t="s">
        <v>45</v>
      </c>
      <c r="S322" s="20"/>
      <c r="T322" s="6"/>
      <c r="U322" s="6"/>
      <c r="V322" s="21"/>
      <c r="W322" s="21">
        <v>9000000</v>
      </c>
      <c r="X322" s="21">
        <f t="shared" si="23"/>
        <v>10080000.000000002</v>
      </c>
      <c r="Y322" s="6"/>
      <c r="Z322" s="6">
        <v>2017</v>
      </c>
      <c r="AA322" s="22" t="s">
        <v>1026</v>
      </c>
    </row>
    <row r="323" spans="1:27" ht="63.75" customHeight="1" x14ac:dyDescent="0.2">
      <c r="A323" s="82" t="s">
        <v>1060</v>
      </c>
      <c r="B323" s="6" t="s">
        <v>33</v>
      </c>
      <c r="C323" s="130" t="s">
        <v>1064</v>
      </c>
      <c r="D323" s="130" t="s">
        <v>1065</v>
      </c>
      <c r="E323" s="130" t="s">
        <v>1066</v>
      </c>
      <c r="F323" s="75" t="s">
        <v>1067</v>
      </c>
      <c r="G323" s="75" t="s">
        <v>1068</v>
      </c>
      <c r="H323" s="75" t="s">
        <v>1069</v>
      </c>
      <c r="I323" s="75" t="s">
        <v>1070</v>
      </c>
      <c r="J323" s="131" t="s">
        <v>50</v>
      </c>
      <c r="K323" s="131">
        <v>50</v>
      </c>
      <c r="L323" s="9">
        <v>710000000</v>
      </c>
      <c r="M323" s="11" t="s">
        <v>46</v>
      </c>
      <c r="N323" s="114" t="s">
        <v>1071</v>
      </c>
      <c r="O323" s="130" t="s">
        <v>1072</v>
      </c>
      <c r="P323" s="132"/>
      <c r="Q323" s="10" t="s">
        <v>1073</v>
      </c>
      <c r="R323" s="132" t="s">
        <v>1074</v>
      </c>
      <c r="S323" s="131"/>
      <c r="T323" s="131"/>
      <c r="U323" s="133"/>
      <c r="V323" s="133"/>
      <c r="W323" s="133">
        <v>533314285.71428567</v>
      </c>
      <c r="X323" s="133">
        <f t="shared" si="23"/>
        <v>597312000</v>
      </c>
      <c r="Y323" s="131"/>
      <c r="Z323" s="132">
        <v>2017</v>
      </c>
      <c r="AA323" s="132"/>
    </row>
    <row r="324" spans="1:27" ht="63.75" customHeight="1" x14ac:dyDescent="0.2">
      <c r="A324" s="82" t="s">
        <v>1061</v>
      </c>
      <c r="B324" s="6" t="s">
        <v>33</v>
      </c>
      <c r="C324" s="130" t="s">
        <v>1064</v>
      </c>
      <c r="D324" s="130" t="s">
        <v>1065</v>
      </c>
      <c r="E324" s="130" t="s">
        <v>1066</v>
      </c>
      <c r="F324" s="75" t="s">
        <v>1067</v>
      </c>
      <c r="G324" s="75" t="s">
        <v>1068</v>
      </c>
      <c r="H324" s="9" t="s">
        <v>1075</v>
      </c>
      <c r="I324" s="134" t="s">
        <v>1076</v>
      </c>
      <c r="J324" s="135" t="s">
        <v>50</v>
      </c>
      <c r="K324" s="135">
        <v>100</v>
      </c>
      <c r="L324" s="9">
        <v>710000000</v>
      </c>
      <c r="M324" s="11" t="s">
        <v>46</v>
      </c>
      <c r="N324" s="114" t="s">
        <v>1071</v>
      </c>
      <c r="O324" s="136" t="s">
        <v>43</v>
      </c>
      <c r="P324" s="28"/>
      <c r="Q324" s="10" t="s">
        <v>1073</v>
      </c>
      <c r="R324" s="132" t="s">
        <v>135</v>
      </c>
      <c r="S324" s="137"/>
      <c r="T324" s="135"/>
      <c r="U324" s="29"/>
      <c r="V324" s="29"/>
      <c r="W324" s="29">
        <v>26710714.285714284</v>
      </c>
      <c r="X324" s="29">
        <f t="shared" si="23"/>
        <v>29916000</v>
      </c>
      <c r="Y324" s="135"/>
      <c r="Z324" s="28">
        <v>2017</v>
      </c>
      <c r="AA324" s="28"/>
    </row>
    <row r="325" spans="1:27" ht="63.75" customHeight="1" x14ac:dyDescent="0.2">
      <c r="A325" s="82" t="s">
        <v>1062</v>
      </c>
      <c r="B325" s="6" t="s">
        <v>33</v>
      </c>
      <c r="C325" s="136" t="s">
        <v>1064</v>
      </c>
      <c r="D325" s="136" t="s">
        <v>1065</v>
      </c>
      <c r="E325" s="130" t="s">
        <v>1066</v>
      </c>
      <c r="F325" s="12" t="s">
        <v>1067</v>
      </c>
      <c r="G325" s="75" t="s">
        <v>1068</v>
      </c>
      <c r="H325" s="9" t="s">
        <v>1077</v>
      </c>
      <c r="I325" s="134" t="s">
        <v>1078</v>
      </c>
      <c r="J325" s="135" t="s">
        <v>50</v>
      </c>
      <c r="K325" s="135">
        <v>100</v>
      </c>
      <c r="L325" s="9">
        <v>710000000</v>
      </c>
      <c r="M325" s="11" t="s">
        <v>46</v>
      </c>
      <c r="N325" s="114" t="s">
        <v>1071</v>
      </c>
      <c r="O325" s="136" t="s">
        <v>43</v>
      </c>
      <c r="P325" s="28"/>
      <c r="Q325" s="10" t="s">
        <v>1073</v>
      </c>
      <c r="R325" s="132" t="s">
        <v>1074</v>
      </c>
      <c r="S325" s="131"/>
      <c r="T325" s="135"/>
      <c r="U325" s="29"/>
      <c r="V325" s="138"/>
      <c r="W325" s="29">
        <v>259332464.28571427</v>
      </c>
      <c r="X325" s="29">
        <f t="shared" si="23"/>
        <v>290452360</v>
      </c>
      <c r="Y325" s="135"/>
      <c r="Z325" s="28">
        <v>2017</v>
      </c>
      <c r="AA325" s="139"/>
    </row>
    <row r="326" spans="1:27" ht="63.75" customHeight="1" x14ac:dyDescent="0.2">
      <c r="A326" s="82" t="s">
        <v>1063</v>
      </c>
      <c r="B326" s="6" t="s">
        <v>33</v>
      </c>
      <c r="C326" s="136" t="s">
        <v>1064</v>
      </c>
      <c r="D326" s="136" t="s">
        <v>1065</v>
      </c>
      <c r="E326" s="136" t="s">
        <v>1066</v>
      </c>
      <c r="F326" s="12" t="s">
        <v>1067</v>
      </c>
      <c r="G326" s="12" t="s">
        <v>1068</v>
      </c>
      <c r="H326" s="9" t="s">
        <v>1079</v>
      </c>
      <c r="I326" s="134" t="s">
        <v>1080</v>
      </c>
      <c r="J326" s="135" t="s">
        <v>50</v>
      </c>
      <c r="K326" s="135">
        <v>100</v>
      </c>
      <c r="L326" s="9">
        <v>710000000</v>
      </c>
      <c r="M326" s="11" t="s">
        <v>46</v>
      </c>
      <c r="N326" s="114" t="s">
        <v>1071</v>
      </c>
      <c r="O326" s="136" t="s">
        <v>43</v>
      </c>
      <c r="P326" s="28"/>
      <c r="Q326" s="10" t="s">
        <v>1073</v>
      </c>
      <c r="R326" s="132" t="s">
        <v>863</v>
      </c>
      <c r="S326" s="131"/>
      <c r="T326" s="135"/>
      <c r="U326" s="29"/>
      <c r="V326" s="29"/>
      <c r="W326" s="29">
        <v>23970000</v>
      </c>
      <c r="X326" s="29">
        <f t="shared" si="23"/>
        <v>26846400.000000004</v>
      </c>
      <c r="Y326" s="135"/>
      <c r="Z326" s="28">
        <v>2017</v>
      </c>
      <c r="AA326" s="139"/>
    </row>
    <row r="327" spans="1:27" ht="63.75" customHeight="1" x14ac:dyDescent="0.2">
      <c r="A327" s="82" t="s">
        <v>1081</v>
      </c>
      <c r="B327" s="6" t="s">
        <v>33</v>
      </c>
      <c r="C327" s="6" t="s">
        <v>64</v>
      </c>
      <c r="D327" s="7" t="s">
        <v>65</v>
      </c>
      <c r="E327" s="8" t="s">
        <v>66</v>
      </c>
      <c r="F327" s="8" t="s">
        <v>65</v>
      </c>
      <c r="G327" s="8" t="s">
        <v>66</v>
      </c>
      <c r="H327" s="9" t="s">
        <v>77</v>
      </c>
      <c r="I327" s="9" t="s">
        <v>78</v>
      </c>
      <c r="J327" s="10" t="s">
        <v>50</v>
      </c>
      <c r="K327" s="9">
        <v>50</v>
      </c>
      <c r="L327" s="9">
        <v>710000000</v>
      </c>
      <c r="M327" s="11" t="s">
        <v>46</v>
      </c>
      <c r="N327" s="11" t="s">
        <v>1071</v>
      </c>
      <c r="O327" s="12" t="s">
        <v>43</v>
      </c>
      <c r="P327" s="10"/>
      <c r="Q327" s="6" t="s">
        <v>44</v>
      </c>
      <c r="R327" s="13" t="s">
        <v>45</v>
      </c>
      <c r="S327" s="14"/>
      <c r="T327" s="10"/>
      <c r="U327" s="10"/>
      <c r="V327" s="15"/>
      <c r="W327" s="15">
        <v>171522000</v>
      </c>
      <c r="X327" s="15">
        <f t="shared" ref="X327" si="24">W327*1.12</f>
        <v>192104640.00000003</v>
      </c>
      <c r="Y327" s="10" t="s">
        <v>68</v>
      </c>
      <c r="Z327" s="10">
        <v>2017</v>
      </c>
      <c r="AA327" s="32"/>
    </row>
    <row r="328" spans="1:27" ht="63.75" customHeight="1" x14ac:dyDescent="0.2">
      <c r="A328" s="82" t="s">
        <v>1180</v>
      </c>
      <c r="B328" s="6" t="s">
        <v>33</v>
      </c>
      <c r="C328" s="6" t="s">
        <v>196</v>
      </c>
      <c r="D328" s="7" t="s">
        <v>1184</v>
      </c>
      <c r="E328" s="8" t="s">
        <v>1185</v>
      </c>
      <c r="F328" s="8" t="s">
        <v>1184</v>
      </c>
      <c r="G328" s="8" t="s">
        <v>1185</v>
      </c>
      <c r="H328" s="9" t="s">
        <v>1186</v>
      </c>
      <c r="I328" s="9" t="s">
        <v>1187</v>
      </c>
      <c r="J328" s="10" t="s">
        <v>50</v>
      </c>
      <c r="K328" s="9">
        <v>50</v>
      </c>
      <c r="L328" s="9">
        <v>710000000</v>
      </c>
      <c r="M328" s="11" t="s">
        <v>46</v>
      </c>
      <c r="N328" s="11" t="s">
        <v>1124</v>
      </c>
      <c r="O328" s="12" t="s">
        <v>43</v>
      </c>
      <c r="P328" s="10"/>
      <c r="Q328" s="10" t="s">
        <v>44</v>
      </c>
      <c r="R328" s="13" t="s">
        <v>45</v>
      </c>
      <c r="S328" s="14"/>
      <c r="T328" s="10"/>
      <c r="U328" s="10"/>
      <c r="V328" s="15"/>
      <c r="W328" s="15">
        <v>1700000</v>
      </c>
      <c r="X328" s="15">
        <f>W328*1.12</f>
        <v>1904000.0000000002</v>
      </c>
      <c r="Y328" s="10"/>
      <c r="Z328" s="10">
        <v>2017</v>
      </c>
      <c r="AA328" s="32"/>
    </row>
    <row r="329" spans="1:27" ht="63.75" customHeight="1" x14ac:dyDescent="0.2">
      <c r="A329" s="82" t="s">
        <v>1181</v>
      </c>
      <c r="B329" s="6" t="s">
        <v>33</v>
      </c>
      <c r="C329" s="6" t="s">
        <v>196</v>
      </c>
      <c r="D329" s="7" t="s">
        <v>1184</v>
      </c>
      <c r="E329" s="8" t="s">
        <v>1188</v>
      </c>
      <c r="F329" s="8" t="s">
        <v>1184</v>
      </c>
      <c r="G329" s="8" t="s">
        <v>1188</v>
      </c>
      <c r="H329" s="9" t="s">
        <v>1189</v>
      </c>
      <c r="I329" s="9" t="s">
        <v>1190</v>
      </c>
      <c r="J329" s="10" t="s">
        <v>50</v>
      </c>
      <c r="K329" s="9">
        <v>50</v>
      </c>
      <c r="L329" s="9">
        <v>710000000</v>
      </c>
      <c r="M329" s="11" t="s">
        <v>46</v>
      </c>
      <c r="N329" s="11" t="s">
        <v>1124</v>
      </c>
      <c r="O329" s="12" t="s">
        <v>43</v>
      </c>
      <c r="P329" s="10"/>
      <c r="Q329" s="10" t="s">
        <v>44</v>
      </c>
      <c r="R329" s="13" t="s">
        <v>45</v>
      </c>
      <c r="S329" s="14"/>
      <c r="T329" s="10"/>
      <c r="U329" s="10"/>
      <c r="V329" s="15"/>
      <c r="W329" s="15">
        <v>39500000</v>
      </c>
      <c r="X329" s="15">
        <f>W329*1.12</f>
        <v>44240000.000000007</v>
      </c>
      <c r="Y329" s="10"/>
      <c r="Z329" s="10">
        <v>2017</v>
      </c>
      <c r="AA329" s="32"/>
    </row>
    <row r="330" spans="1:27" ht="63.75" customHeight="1" x14ac:dyDescent="0.2">
      <c r="A330" s="82" t="s">
        <v>1182</v>
      </c>
      <c r="B330" s="6" t="s">
        <v>33</v>
      </c>
      <c r="C330" s="6" t="s">
        <v>196</v>
      </c>
      <c r="D330" s="7" t="s">
        <v>1184</v>
      </c>
      <c r="E330" s="8" t="s">
        <v>1188</v>
      </c>
      <c r="F330" s="8" t="s">
        <v>1184</v>
      </c>
      <c r="G330" s="8" t="s">
        <v>1188</v>
      </c>
      <c r="H330" s="9" t="s">
        <v>1191</v>
      </c>
      <c r="I330" s="9" t="s">
        <v>1192</v>
      </c>
      <c r="J330" s="10" t="s">
        <v>50</v>
      </c>
      <c r="K330" s="9">
        <v>50</v>
      </c>
      <c r="L330" s="9">
        <v>710000000</v>
      </c>
      <c r="M330" s="11" t="s">
        <v>46</v>
      </c>
      <c r="N330" s="11" t="s">
        <v>1124</v>
      </c>
      <c r="O330" s="12" t="s">
        <v>43</v>
      </c>
      <c r="P330" s="10"/>
      <c r="Q330" s="10" t="s">
        <v>44</v>
      </c>
      <c r="R330" s="13" t="s">
        <v>45</v>
      </c>
      <c r="S330" s="14"/>
      <c r="T330" s="10"/>
      <c r="U330" s="10"/>
      <c r="V330" s="15"/>
      <c r="W330" s="15">
        <v>15550000</v>
      </c>
      <c r="X330" s="15">
        <f>W330*1.12</f>
        <v>17416000</v>
      </c>
      <c r="Y330" s="10"/>
      <c r="Z330" s="10">
        <v>2017</v>
      </c>
      <c r="AA330" s="32"/>
    </row>
    <row r="331" spans="1:27" ht="63.75" customHeight="1" x14ac:dyDescent="0.2">
      <c r="A331" s="82" t="s">
        <v>1183</v>
      </c>
      <c r="B331" s="6" t="s">
        <v>33</v>
      </c>
      <c r="C331" s="6" t="s">
        <v>428</v>
      </c>
      <c r="D331" s="7" t="s">
        <v>429</v>
      </c>
      <c r="E331" s="8" t="s">
        <v>1228</v>
      </c>
      <c r="F331" s="8" t="s">
        <v>429</v>
      </c>
      <c r="G331" s="8" t="s">
        <v>1228</v>
      </c>
      <c r="H331" s="9" t="s">
        <v>1193</v>
      </c>
      <c r="I331" s="9" t="s">
        <v>1194</v>
      </c>
      <c r="J331" s="10" t="s">
        <v>50</v>
      </c>
      <c r="K331" s="9">
        <v>50</v>
      </c>
      <c r="L331" s="9">
        <v>710000000</v>
      </c>
      <c r="M331" s="11" t="s">
        <v>46</v>
      </c>
      <c r="N331" s="11" t="s">
        <v>1124</v>
      </c>
      <c r="O331" s="12" t="s">
        <v>1195</v>
      </c>
      <c r="P331" s="10"/>
      <c r="Q331" s="10" t="s">
        <v>44</v>
      </c>
      <c r="R331" s="13" t="s">
        <v>45</v>
      </c>
      <c r="S331" s="14"/>
      <c r="T331" s="10"/>
      <c r="U331" s="10"/>
      <c r="V331" s="15"/>
      <c r="W331" s="15">
        <v>20091200</v>
      </c>
      <c r="X331" s="15">
        <f>W331*1.12</f>
        <v>22502144.000000004</v>
      </c>
      <c r="Y331" s="10"/>
      <c r="Z331" s="10">
        <v>2017</v>
      </c>
      <c r="AA331" s="32"/>
    </row>
    <row r="332" spans="1:27" ht="63.75" customHeight="1" x14ac:dyDescent="0.2">
      <c r="A332" s="82" t="s">
        <v>1196</v>
      </c>
      <c r="B332" s="6" t="s">
        <v>33</v>
      </c>
      <c r="C332" s="6" t="s">
        <v>1197</v>
      </c>
      <c r="D332" s="7" t="s">
        <v>1198</v>
      </c>
      <c r="E332" s="8" t="s">
        <v>1199</v>
      </c>
      <c r="F332" s="8" t="s">
        <v>1200</v>
      </c>
      <c r="G332" s="8" t="s">
        <v>1201</v>
      </c>
      <c r="H332" s="9" t="s">
        <v>1203</v>
      </c>
      <c r="I332" s="9" t="s">
        <v>1202</v>
      </c>
      <c r="J332" s="10" t="s">
        <v>201</v>
      </c>
      <c r="K332" s="9">
        <v>80</v>
      </c>
      <c r="L332" s="9">
        <v>710000000</v>
      </c>
      <c r="M332" s="11" t="s">
        <v>46</v>
      </c>
      <c r="N332" s="11" t="s">
        <v>1124</v>
      </c>
      <c r="O332" s="12" t="s">
        <v>1229</v>
      </c>
      <c r="P332" s="10"/>
      <c r="Q332" s="10" t="s">
        <v>957</v>
      </c>
      <c r="R332" s="13" t="s">
        <v>45</v>
      </c>
      <c r="S332" s="14"/>
      <c r="T332" s="10"/>
      <c r="U332" s="10"/>
      <c r="V332" s="15"/>
      <c r="W332" s="15">
        <v>8102884</v>
      </c>
      <c r="X332" s="15">
        <f>W332*1.12</f>
        <v>9075230.0800000001</v>
      </c>
      <c r="Y332" s="10"/>
      <c r="Z332" s="10">
        <v>2017</v>
      </c>
      <c r="AA332" s="32"/>
    </row>
    <row r="333" spans="1:27" ht="63.75" customHeight="1" x14ac:dyDescent="0.2">
      <c r="A333" s="82" t="s">
        <v>1206</v>
      </c>
      <c r="B333" s="6" t="s">
        <v>33</v>
      </c>
      <c r="C333" s="6" t="s">
        <v>460</v>
      </c>
      <c r="D333" s="9" t="s">
        <v>461</v>
      </c>
      <c r="E333" s="48" t="s">
        <v>462</v>
      </c>
      <c r="F333" s="9" t="s">
        <v>463</v>
      </c>
      <c r="G333" s="48" t="s">
        <v>464</v>
      </c>
      <c r="H333" s="9" t="s">
        <v>468</v>
      </c>
      <c r="I333" s="9" t="s">
        <v>469</v>
      </c>
      <c r="J333" s="6" t="s">
        <v>50</v>
      </c>
      <c r="K333" s="6">
        <v>100</v>
      </c>
      <c r="L333" s="9">
        <v>710000000</v>
      </c>
      <c r="M333" s="11" t="s">
        <v>46</v>
      </c>
      <c r="N333" s="11" t="s">
        <v>1124</v>
      </c>
      <c r="O333" s="11" t="s">
        <v>470</v>
      </c>
      <c r="P333" s="9"/>
      <c r="Q333" s="6" t="s">
        <v>1208</v>
      </c>
      <c r="R333" s="19" t="s">
        <v>45</v>
      </c>
      <c r="S333" s="6"/>
      <c r="T333" s="20"/>
      <c r="U333" s="38"/>
      <c r="V333" s="21"/>
      <c r="W333" s="42">
        <v>297693660</v>
      </c>
      <c r="X333" s="21">
        <f t="shared" ref="X333" si="25">W333*1.12</f>
        <v>333416899.20000005</v>
      </c>
      <c r="Y333" s="21"/>
      <c r="Z333" s="6">
        <v>2017</v>
      </c>
      <c r="AA333" s="32"/>
    </row>
    <row r="334" spans="1:27" ht="63.75" customHeight="1" x14ac:dyDescent="0.2">
      <c r="A334" s="82" t="s">
        <v>1207</v>
      </c>
      <c r="B334" s="6" t="s">
        <v>33</v>
      </c>
      <c r="C334" s="6" t="s">
        <v>460</v>
      </c>
      <c r="D334" s="9" t="s">
        <v>461</v>
      </c>
      <c r="E334" s="48" t="s">
        <v>462</v>
      </c>
      <c r="F334" s="9" t="s">
        <v>463</v>
      </c>
      <c r="G334" s="48" t="s">
        <v>464</v>
      </c>
      <c r="H334" s="9" t="s">
        <v>468</v>
      </c>
      <c r="I334" s="9" t="s">
        <v>469</v>
      </c>
      <c r="J334" s="6" t="s">
        <v>41</v>
      </c>
      <c r="K334" s="6">
        <v>100</v>
      </c>
      <c r="L334" s="9">
        <v>710000000</v>
      </c>
      <c r="M334" s="11" t="s">
        <v>46</v>
      </c>
      <c r="N334" s="11" t="s">
        <v>132</v>
      </c>
      <c r="O334" s="11" t="s">
        <v>470</v>
      </c>
      <c r="P334" s="9"/>
      <c r="Q334" s="6" t="s">
        <v>1209</v>
      </c>
      <c r="R334" s="19" t="s">
        <v>45</v>
      </c>
      <c r="S334" s="6"/>
      <c r="T334" s="20"/>
      <c r="U334" s="21"/>
      <c r="V334" s="21"/>
      <c r="W334" s="42">
        <v>724974845.13</v>
      </c>
      <c r="X334" s="21">
        <f>W334*1.12-0.01</f>
        <v>811971826.53560007</v>
      </c>
      <c r="Y334" s="21"/>
      <c r="Z334" s="6">
        <v>2017</v>
      </c>
      <c r="AA334" s="32"/>
    </row>
    <row r="335" spans="1:27" ht="63.75" customHeight="1" x14ac:dyDescent="0.2">
      <c r="A335" s="82" t="s">
        <v>1210</v>
      </c>
      <c r="B335" s="6" t="s">
        <v>33</v>
      </c>
      <c r="C335" s="32" t="s">
        <v>471</v>
      </c>
      <c r="D335" s="34" t="s">
        <v>472</v>
      </c>
      <c r="E335" s="40" t="s">
        <v>473</v>
      </c>
      <c r="F335" s="34" t="s">
        <v>472</v>
      </c>
      <c r="G335" s="40" t="s">
        <v>473</v>
      </c>
      <c r="H335" s="34" t="s">
        <v>1230</v>
      </c>
      <c r="I335" s="34" t="s">
        <v>1212</v>
      </c>
      <c r="J335" s="32" t="s">
        <v>50</v>
      </c>
      <c r="K335" s="32">
        <v>100</v>
      </c>
      <c r="L335" s="9">
        <v>710000000</v>
      </c>
      <c r="M335" s="11" t="s">
        <v>46</v>
      </c>
      <c r="N335" s="11" t="s">
        <v>1124</v>
      </c>
      <c r="O335" s="35" t="s">
        <v>1213</v>
      </c>
      <c r="P335" s="9"/>
      <c r="Q335" s="6" t="s">
        <v>1214</v>
      </c>
      <c r="R335" s="19" t="s">
        <v>1215</v>
      </c>
      <c r="S335" s="6"/>
      <c r="T335" s="20"/>
      <c r="U335" s="21"/>
      <c r="V335" s="21"/>
      <c r="W335" s="42">
        <v>269905960</v>
      </c>
      <c r="X335" s="42">
        <f t="shared" ref="X335:X336" si="26">W335*1.12</f>
        <v>302294675.20000005</v>
      </c>
      <c r="Y335" s="21"/>
      <c r="Z335" s="6">
        <v>2017</v>
      </c>
      <c r="AA335" s="32"/>
    </row>
    <row r="336" spans="1:27" ht="63.75" customHeight="1" x14ac:dyDescent="0.2">
      <c r="A336" s="82" t="s">
        <v>1211</v>
      </c>
      <c r="B336" s="6" t="s">
        <v>33</v>
      </c>
      <c r="C336" s="6" t="s">
        <v>471</v>
      </c>
      <c r="D336" s="34" t="s">
        <v>472</v>
      </c>
      <c r="E336" s="40" t="s">
        <v>473</v>
      </c>
      <c r="F336" s="34" t="s">
        <v>472</v>
      </c>
      <c r="G336" s="40" t="s">
        <v>473</v>
      </c>
      <c r="H336" s="34" t="s">
        <v>1216</v>
      </c>
      <c r="I336" s="34" t="s">
        <v>1217</v>
      </c>
      <c r="J336" s="32" t="s">
        <v>50</v>
      </c>
      <c r="K336" s="32">
        <v>100</v>
      </c>
      <c r="L336" s="9">
        <v>710000000</v>
      </c>
      <c r="M336" s="11" t="s">
        <v>46</v>
      </c>
      <c r="N336" s="11" t="s">
        <v>1124</v>
      </c>
      <c r="O336" s="35" t="s">
        <v>1213</v>
      </c>
      <c r="P336" s="9"/>
      <c r="Q336" s="6" t="s">
        <v>1214</v>
      </c>
      <c r="R336" s="19" t="s">
        <v>1215</v>
      </c>
      <c r="S336" s="6"/>
      <c r="T336" s="20"/>
      <c r="U336" s="21"/>
      <c r="V336" s="21"/>
      <c r="W336" s="42">
        <v>911682370</v>
      </c>
      <c r="X336" s="42">
        <f t="shared" si="26"/>
        <v>1021084254.4000001</v>
      </c>
      <c r="Y336" s="21"/>
      <c r="Z336" s="6">
        <v>2017</v>
      </c>
      <c r="AA336" s="32"/>
    </row>
    <row r="337" spans="1:27" ht="63.75" customHeight="1" x14ac:dyDescent="0.2">
      <c r="A337" s="82" t="s">
        <v>1232</v>
      </c>
      <c r="B337" s="6" t="s">
        <v>33</v>
      </c>
      <c r="C337" s="81" t="s">
        <v>621</v>
      </c>
      <c r="D337" s="34" t="s">
        <v>622</v>
      </c>
      <c r="E337" s="34" t="s">
        <v>623</v>
      </c>
      <c r="F337" s="34" t="s">
        <v>624</v>
      </c>
      <c r="G337" s="34" t="s">
        <v>625</v>
      </c>
      <c r="H337" s="147"/>
      <c r="I337" s="147"/>
      <c r="J337" s="135" t="s">
        <v>41</v>
      </c>
      <c r="K337" s="135">
        <v>50</v>
      </c>
      <c r="L337" s="9">
        <v>710000000</v>
      </c>
      <c r="M337" s="11" t="s">
        <v>46</v>
      </c>
      <c r="N337" s="11" t="s">
        <v>132</v>
      </c>
      <c r="O337" s="148" t="s">
        <v>1233</v>
      </c>
      <c r="P337" s="149"/>
      <c r="Q337" s="10" t="s">
        <v>44</v>
      </c>
      <c r="R337" s="13" t="s">
        <v>45</v>
      </c>
      <c r="S337" s="135"/>
      <c r="T337" s="135"/>
      <c r="U337" s="29"/>
      <c r="V337" s="29"/>
      <c r="W337" s="29">
        <f>X337/1.12</f>
        <v>125799999.99999999</v>
      </c>
      <c r="X337" s="29">
        <v>140896000</v>
      </c>
      <c r="Y337" s="135"/>
      <c r="Z337" s="10">
        <v>2017</v>
      </c>
      <c r="AA337" s="28"/>
    </row>
    <row r="338" spans="1:27" ht="63.75" customHeight="1" x14ac:dyDescent="0.2">
      <c r="A338" s="82" t="s">
        <v>1241</v>
      </c>
      <c r="B338" s="6" t="s">
        <v>33</v>
      </c>
      <c r="C338" s="6" t="s">
        <v>1064</v>
      </c>
      <c r="D338" s="7" t="s">
        <v>1065</v>
      </c>
      <c r="E338" s="8" t="s">
        <v>1242</v>
      </c>
      <c r="F338" s="8" t="s">
        <v>1067</v>
      </c>
      <c r="G338" s="8" t="s">
        <v>1243</v>
      </c>
      <c r="H338" s="9" t="s">
        <v>1244</v>
      </c>
      <c r="I338" s="9" t="s">
        <v>1245</v>
      </c>
      <c r="J338" s="10" t="s">
        <v>50</v>
      </c>
      <c r="K338" s="9">
        <v>50</v>
      </c>
      <c r="L338" s="9">
        <v>710000000</v>
      </c>
      <c r="M338" s="11" t="s">
        <v>46</v>
      </c>
      <c r="N338" s="11" t="s">
        <v>132</v>
      </c>
      <c r="O338" s="11" t="s">
        <v>43</v>
      </c>
      <c r="P338" s="10"/>
      <c r="Q338" s="10" t="s">
        <v>1073</v>
      </c>
      <c r="R338" s="13" t="s">
        <v>45</v>
      </c>
      <c r="S338" s="14"/>
      <c r="T338" s="10"/>
      <c r="U338" s="6"/>
      <c r="V338" s="21"/>
      <c r="W338" s="15">
        <v>147141000</v>
      </c>
      <c r="X338" s="15">
        <f t="shared" ref="X338" si="27">W338*1.12</f>
        <v>164797920.00000003</v>
      </c>
      <c r="Y338" s="10"/>
      <c r="Z338" s="10">
        <v>2017</v>
      </c>
      <c r="AA338" s="16"/>
    </row>
    <row r="339" spans="1:27" ht="63.75" customHeight="1" x14ac:dyDescent="0.2">
      <c r="A339" s="82" t="s">
        <v>1252</v>
      </c>
      <c r="B339" s="6" t="s">
        <v>33</v>
      </c>
      <c r="C339" s="6" t="s">
        <v>428</v>
      </c>
      <c r="D339" s="24" t="s">
        <v>429</v>
      </c>
      <c r="E339" s="24" t="s">
        <v>430</v>
      </c>
      <c r="F339" s="24" t="s">
        <v>429</v>
      </c>
      <c r="G339" s="24" t="s">
        <v>430</v>
      </c>
      <c r="H339" s="24" t="s">
        <v>1253</v>
      </c>
      <c r="I339" s="24" t="s">
        <v>1254</v>
      </c>
      <c r="J339" s="26" t="s">
        <v>50</v>
      </c>
      <c r="K339" s="27">
        <v>50</v>
      </c>
      <c r="L339" s="9">
        <v>710000000</v>
      </c>
      <c r="M339" s="11" t="s">
        <v>46</v>
      </c>
      <c r="N339" s="28" t="s">
        <v>148</v>
      </c>
      <c r="O339" s="12" t="s">
        <v>43</v>
      </c>
      <c r="P339" s="27"/>
      <c r="Q339" s="6" t="s">
        <v>44</v>
      </c>
      <c r="R339" s="13" t="s">
        <v>45</v>
      </c>
      <c r="S339" s="4"/>
      <c r="T339" s="4"/>
      <c r="U339" s="29"/>
      <c r="V339" s="4"/>
      <c r="W339" s="29">
        <v>63700000</v>
      </c>
      <c r="X339" s="29">
        <f>W339*1.12</f>
        <v>71344000</v>
      </c>
      <c r="Y339" s="4"/>
      <c r="Z339" s="28">
        <v>2017</v>
      </c>
      <c r="AA339" s="16"/>
    </row>
    <row r="340" spans="1:27" ht="63.75" customHeight="1" x14ac:dyDescent="0.2">
      <c r="A340" s="82" t="s">
        <v>1258</v>
      </c>
      <c r="B340" s="6" t="s">
        <v>33</v>
      </c>
      <c r="C340" s="6" t="s">
        <v>1259</v>
      </c>
      <c r="D340" s="7" t="s">
        <v>1260</v>
      </c>
      <c r="E340" s="8" t="s">
        <v>1261</v>
      </c>
      <c r="F340" s="8" t="s">
        <v>1262</v>
      </c>
      <c r="G340" s="8" t="s">
        <v>1263</v>
      </c>
      <c r="H340" s="9" t="s">
        <v>1264</v>
      </c>
      <c r="I340" s="9" t="s">
        <v>1265</v>
      </c>
      <c r="J340" s="6" t="s">
        <v>50</v>
      </c>
      <c r="K340" s="9">
        <v>100</v>
      </c>
      <c r="L340" s="9">
        <v>710000000</v>
      </c>
      <c r="M340" s="11" t="s">
        <v>46</v>
      </c>
      <c r="N340" s="11" t="s">
        <v>148</v>
      </c>
      <c r="O340" s="9" t="s">
        <v>43</v>
      </c>
      <c r="P340" s="6"/>
      <c r="Q340" s="6" t="s">
        <v>44</v>
      </c>
      <c r="R340" s="13" t="s">
        <v>45</v>
      </c>
      <c r="S340" s="20"/>
      <c r="T340" s="6"/>
      <c r="U340" s="6" t="s">
        <v>171</v>
      </c>
      <c r="V340" s="21"/>
      <c r="W340" s="21">
        <v>176888.8</v>
      </c>
      <c r="X340" s="21">
        <f>W340*1.12</f>
        <v>198115.45600000001</v>
      </c>
      <c r="Y340" s="6"/>
      <c r="Z340" s="6">
        <v>2017</v>
      </c>
      <c r="AA340" s="16"/>
    </row>
    <row r="341" spans="1:27" ht="63.75" customHeight="1" x14ac:dyDescent="0.2">
      <c r="A341" s="82" t="s">
        <v>1272</v>
      </c>
      <c r="B341" s="6" t="s">
        <v>33</v>
      </c>
      <c r="C341" s="6" t="s">
        <v>149</v>
      </c>
      <c r="D341" s="34" t="s">
        <v>150</v>
      </c>
      <c r="E341" s="40" t="s">
        <v>151</v>
      </c>
      <c r="F341" s="34" t="s">
        <v>150</v>
      </c>
      <c r="G341" s="40" t="s">
        <v>151</v>
      </c>
      <c r="H341" s="34" t="s">
        <v>188</v>
      </c>
      <c r="I341" s="34" t="s">
        <v>152</v>
      </c>
      <c r="J341" s="32" t="s">
        <v>41</v>
      </c>
      <c r="K341" s="32">
        <v>0</v>
      </c>
      <c r="L341" s="9">
        <v>710000000</v>
      </c>
      <c r="M341" s="11" t="s">
        <v>46</v>
      </c>
      <c r="N341" s="11" t="s">
        <v>1257</v>
      </c>
      <c r="O341" s="35" t="s">
        <v>153</v>
      </c>
      <c r="P341" s="34"/>
      <c r="Q341" s="32" t="s">
        <v>44</v>
      </c>
      <c r="R341" s="36" t="s">
        <v>184</v>
      </c>
      <c r="S341" s="37" t="s">
        <v>171</v>
      </c>
      <c r="T341" s="32"/>
      <c r="U341" s="32"/>
      <c r="V341" s="49"/>
      <c r="W341" s="49">
        <v>71467636.290000007</v>
      </c>
      <c r="X341" s="49">
        <f t="shared" ref="X341" si="28">W341*1.12</f>
        <v>80043752.644800022</v>
      </c>
      <c r="Y341" s="32"/>
      <c r="Z341" s="50">
        <v>2017</v>
      </c>
      <c r="AA341" s="32"/>
    </row>
    <row r="342" spans="1:27" ht="63.75" customHeight="1" x14ac:dyDescent="0.2">
      <c r="A342" s="82" t="s">
        <v>1274</v>
      </c>
      <c r="B342" s="6" t="s">
        <v>33</v>
      </c>
      <c r="C342" s="6" t="s">
        <v>166</v>
      </c>
      <c r="D342" s="34" t="s">
        <v>167</v>
      </c>
      <c r="E342" s="40" t="s">
        <v>168</v>
      </c>
      <c r="F342" s="34" t="s">
        <v>167</v>
      </c>
      <c r="G342" s="40" t="s">
        <v>168</v>
      </c>
      <c r="H342" s="34" t="s">
        <v>169</v>
      </c>
      <c r="I342" s="34" t="s">
        <v>170</v>
      </c>
      <c r="J342" s="32" t="s">
        <v>50</v>
      </c>
      <c r="K342" s="32">
        <v>0</v>
      </c>
      <c r="L342" s="9">
        <v>710000000</v>
      </c>
      <c r="M342" s="11" t="s">
        <v>46</v>
      </c>
      <c r="N342" s="11" t="s">
        <v>1257</v>
      </c>
      <c r="O342" s="35" t="s">
        <v>186</v>
      </c>
      <c r="P342" s="34"/>
      <c r="Q342" s="32" t="s">
        <v>44</v>
      </c>
      <c r="R342" s="36" t="s">
        <v>184</v>
      </c>
      <c r="S342" s="37" t="s">
        <v>171</v>
      </c>
      <c r="T342" s="32"/>
      <c r="U342" s="32"/>
      <c r="V342" s="49"/>
      <c r="W342" s="49">
        <v>38026480</v>
      </c>
      <c r="X342" s="49">
        <f>W342*1.12</f>
        <v>42589657.600000001</v>
      </c>
      <c r="Y342" s="32"/>
      <c r="Z342" s="50">
        <v>2017</v>
      </c>
      <c r="AA342" s="32"/>
    </row>
    <row r="343" spans="1:27" ht="63.75" customHeight="1" x14ac:dyDescent="0.2">
      <c r="A343" s="82" t="s">
        <v>1276</v>
      </c>
      <c r="B343" s="150" t="s">
        <v>33</v>
      </c>
      <c r="C343" s="150" t="s">
        <v>1277</v>
      </c>
      <c r="D343" s="151" t="s">
        <v>1278</v>
      </c>
      <c r="E343" s="12" t="s">
        <v>1279</v>
      </c>
      <c r="F343" s="12" t="s">
        <v>1278</v>
      </c>
      <c r="G343" s="12" t="s">
        <v>1279</v>
      </c>
      <c r="H343" s="152" t="s">
        <v>1280</v>
      </c>
      <c r="I343" s="153" t="s">
        <v>1281</v>
      </c>
      <c r="J343" s="154" t="s">
        <v>201</v>
      </c>
      <c r="K343" s="154">
        <v>80</v>
      </c>
      <c r="L343" s="9">
        <v>710000000</v>
      </c>
      <c r="M343" s="11" t="s">
        <v>46</v>
      </c>
      <c r="N343" s="155" t="s">
        <v>1257</v>
      </c>
      <c r="O343" s="12" t="s">
        <v>43</v>
      </c>
      <c r="P343" s="154"/>
      <c r="Q343" s="13" t="s">
        <v>44</v>
      </c>
      <c r="R343" s="156" t="s">
        <v>45</v>
      </c>
      <c r="S343" s="157"/>
      <c r="T343" s="154"/>
      <c r="U343" s="154"/>
      <c r="V343" s="154"/>
      <c r="W343" s="158">
        <v>1800000</v>
      </c>
      <c r="X343" s="159">
        <f>W343*1.12</f>
        <v>2016000.0000000002</v>
      </c>
      <c r="Y343" s="154"/>
      <c r="Z343" s="154">
        <v>2017</v>
      </c>
      <c r="AA343" s="27"/>
    </row>
    <row r="344" spans="1:27" ht="63.75" customHeight="1" x14ac:dyDescent="0.2">
      <c r="A344" s="82" t="s">
        <v>1285</v>
      </c>
      <c r="B344" s="150" t="s">
        <v>33</v>
      </c>
      <c r="C344" s="150" t="s">
        <v>161</v>
      </c>
      <c r="D344" s="151" t="s">
        <v>162</v>
      </c>
      <c r="E344" s="12" t="s">
        <v>163</v>
      </c>
      <c r="F344" s="12" t="s">
        <v>162</v>
      </c>
      <c r="G344" s="12" t="s">
        <v>163</v>
      </c>
      <c r="H344" s="136" t="s">
        <v>1286</v>
      </c>
      <c r="I344" s="153" t="s">
        <v>1287</v>
      </c>
      <c r="J344" s="154" t="s">
        <v>50</v>
      </c>
      <c r="K344" s="154">
        <v>100</v>
      </c>
      <c r="L344" s="9">
        <v>710000000</v>
      </c>
      <c r="M344" s="11" t="s">
        <v>46</v>
      </c>
      <c r="N344" s="155" t="s">
        <v>1288</v>
      </c>
      <c r="O344" s="12" t="s">
        <v>43</v>
      </c>
      <c r="P344" s="154"/>
      <c r="Q344" s="13" t="s">
        <v>44</v>
      </c>
      <c r="R344" s="156" t="s">
        <v>45</v>
      </c>
      <c r="S344" s="157"/>
      <c r="T344" s="154"/>
      <c r="U344" s="154"/>
      <c r="V344" s="154"/>
      <c r="W344" s="158">
        <v>25447263.73</v>
      </c>
      <c r="X344" s="159">
        <f>W344*1.12</f>
        <v>28500935.377600003</v>
      </c>
      <c r="Y344" s="154" t="s">
        <v>68</v>
      </c>
      <c r="Z344" s="154">
        <v>2017</v>
      </c>
      <c r="AA344" s="27"/>
    </row>
    <row r="345" spans="1:27" ht="63.75" customHeight="1" x14ac:dyDescent="0.2">
      <c r="A345" s="82" t="s">
        <v>1305</v>
      </c>
      <c r="B345" s="6" t="s">
        <v>33</v>
      </c>
      <c r="C345" s="6" t="s">
        <v>1306</v>
      </c>
      <c r="D345" s="7" t="s">
        <v>155</v>
      </c>
      <c r="E345" s="8" t="s">
        <v>1307</v>
      </c>
      <c r="F345" s="8" t="s">
        <v>1308</v>
      </c>
      <c r="G345" s="8" t="s">
        <v>1309</v>
      </c>
      <c r="H345" s="9" t="s">
        <v>1308</v>
      </c>
      <c r="I345" s="9" t="s">
        <v>1309</v>
      </c>
      <c r="J345" s="10" t="s">
        <v>50</v>
      </c>
      <c r="K345" s="9">
        <v>100</v>
      </c>
      <c r="L345" s="9">
        <v>710000000</v>
      </c>
      <c r="M345" s="11" t="s">
        <v>46</v>
      </c>
      <c r="N345" s="11" t="s">
        <v>1302</v>
      </c>
      <c r="O345" s="12" t="s">
        <v>43</v>
      </c>
      <c r="P345" s="10"/>
      <c r="Q345" s="10" t="s">
        <v>44</v>
      </c>
      <c r="R345" s="13" t="s">
        <v>45</v>
      </c>
      <c r="S345" s="14"/>
      <c r="T345" s="10"/>
      <c r="U345" s="10"/>
      <c r="V345" s="15"/>
      <c r="W345" s="15">
        <v>11000000</v>
      </c>
      <c r="X345" s="15">
        <v>11000000</v>
      </c>
      <c r="Y345" s="10"/>
      <c r="Z345" s="10">
        <v>2017</v>
      </c>
      <c r="AA345" s="32"/>
    </row>
    <row r="346" spans="1:27" ht="12.75" customHeight="1" x14ac:dyDescent="0.2">
      <c r="A346" s="17" t="s">
        <v>32</v>
      </c>
      <c r="B346" s="4"/>
      <c r="C346" s="4"/>
      <c r="D346" s="4"/>
      <c r="E346" s="4"/>
      <c r="F346" s="4"/>
      <c r="G346" s="4"/>
      <c r="H346" s="4"/>
      <c r="I346" s="4"/>
      <c r="J346" s="4"/>
      <c r="K346" s="4"/>
      <c r="L346" s="4"/>
      <c r="M346" s="4"/>
      <c r="N346" s="4"/>
      <c r="O346" s="4"/>
      <c r="P346" s="4"/>
      <c r="Q346" s="4"/>
      <c r="R346" s="4"/>
      <c r="S346" s="4"/>
      <c r="T346" s="4"/>
      <c r="U346" s="4"/>
      <c r="V346" s="4"/>
      <c r="W346" s="62">
        <f>SUBTOTAL(9,W151:W345)</f>
        <v>7659698355.0565577</v>
      </c>
      <c r="X346" s="62">
        <f>SUBTOTAL(9,X151:X345)</f>
        <v>8519541072.0891447</v>
      </c>
      <c r="Y346" s="4"/>
      <c r="Z346" s="4"/>
      <c r="AA346" s="4"/>
    </row>
    <row r="347" spans="1:27" ht="12.75" customHeight="1" x14ac:dyDescent="0.2">
      <c r="A347" s="58" t="s">
        <v>560</v>
      </c>
      <c r="B347" s="4"/>
      <c r="C347" s="4"/>
      <c r="D347" s="4"/>
      <c r="E347" s="4"/>
      <c r="F347" s="4"/>
      <c r="G347" s="4"/>
      <c r="H347" s="4"/>
      <c r="I347" s="4"/>
      <c r="J347" s="4"/>
      <c r="K347" s="4"/>
      <c r="L347" s="4"/>
      <c r="M347" s="4"/>
      <c r="N347" s="4"/>
      <c r="O347" s="4"/>
      <c r="P347" s="4"/>
      <c r="Q347" s="4"/>
      <c r="R347" s="4"/>
      <c r="S347" s="4"/>
      <c r="T347" s="4"/>
      <c r="U347" s="4"/>
      <c r="V347" s="4"/>
      <c r="W347" s="59">
        <f>W124+W149+W346</f>
        <v>207331071125.09085</v>
      </c>
      <c r="X347" s="59">
        <f>X124+X149+X346</f>
        <v>232057892048.96835</v>
      </c>
      <c r="Y347" s="4"/>
      <c r="Z347" s="4"/>
      <c r="AA347" s="4"/>
    </row>
  </sheetData>
  <autoFilter ref="A39:AA347"/>
  <mergeCells count="43">
    <mergeCell ref="V18:AA19"/>
    <mergeCell ref="V12:AA13"/>
    <mergeCell ref="Y37:Y38"/>
    <mergeCell ref="Z37:Z38"/>
    <mergeCell ref="AA37:AA38"/>
    <mergeCell ref="V8:AA9"/>
    <mergeCell ref="A4:AA4"/>
    <mergeCell ref="V6:AA7"/>
    <mergeCell ref="L37:L38"/>
    <mergeCell ref="A37:A38"/>
    <mergeCell ref="B37:B38"/>
    <mergeCell ref="C37:C38"/>
    <mergeCell ref="D37:D38"/>
    <mergeCell ref="E37:E38"/>
    <mergeCell ref="F37:F38"/>
    <mergeCell ref="G37:G38"/>
    <mergeCell ref="H37:H38"/>
    <mergeCell ref="I37:I38"/>
    <mergeCell ref="X37:X38"/>
    <mergeCell ref="M37:M38"/>
    <mergeCell ref="N37:N38"/>
    <mergeCell ref="J37:J38"/>
    <mergeCell ref="K37:K38"/>
    <mergeCell ref="V26:AA27"/>
    <mergeCell ref="V28:AA29"/>
    <mergeCell ref="V30:AA31"/>
    <mergeCell ref="V32:AA33"/>
    <mergeCell ref="V34:AA35"/>
    <mergeCell ref="V10:AA11"/>
    <mergeCell ref="O37:O38"/>
    <mergeCell ref="P37:P38"/>
    <mergeCell ref="Q37:Q38"/>
    <mergeCell ref="R37:R38"/>
    <mergeCell ref="S37:S38"/>
    <mergeCell ref="T37:T38"/>
    <mergeCell ref="U37:U38"/>
    <mergeCell ref="V37:V38"/>
    <mergeCell ref="W37:W38"/>
    <mergeCell ref="V14:AA15"/>
    <mergeCell ref="V16:AA17"/>
    <mergeCell ref="V20:AA21"/>
    <mergeCell ref="V22:AA23"/>
    <mergeCell ref="V24:AA25"/>
  </mergeCells>
  <pageMargins left="0" right="0" top="0" bottom="0"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 закупок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2017-11-27T09:32:52Z</dcterms:modified>
</cp:coreProperties>
</file>