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3165" windowWidth="14805" windowHeight="4950"/>
  </bookViews>
  <sheets>
    <sheet name="План закупок" sheetId="1" r:id="rId1"/>
  </sheets>
  <definedNames>
    <definedName name="_xlnm._FilterDatabase" localSheetId="0" hidden="1">'План закупок'!$A$21:$AA$227</definedName>
  </definedNames>
  <calcPr calcId="145621"/>
</workbook>
</file>

<file path=xl/calcChain.xml><?xml version="1.0" encoding="utf-8"?>
<calcChain xmlns="http://schemas.openxmlformats.org/spreadsheetml/2006/main">
  <c r="W62" i="1" l="1"/>
  <c r="X62" i="1" s="1"/>
  <c r="W61" i="1"/>
  <c r="X61" i="1" s="1"/>
  <c r="W60" i="1"/>
  <c r="X60" i="1" s="1"/>
  <c r="W59" i="1"/>
  <c r="X59" i="1" s="1"/>
  <c r="W58" i="1"/>
  <c r="X58" i="1" s="1"/>
  <c r="W57" i="1"/>
  <c r="X57" i="1" s="1"/>
  <c r="W56" i="1"/>
  <c r="X56" i="1" s="1"/>
  <c r="W55" i="1"/>
  <c r="W78" i="1"/>
  <c r="X78" i="1" s="1"/>
  <c r="W37" i="1"/>
  <c r="X37" i="1" s="1"/>
  <c r="X55" i="1" l="1"/>
  <c r="X225" i="1"/>
  <c r="X224" i="1" l="1"/>
  <c r="X221" i="1"/>
  <c r="W79" i="1" l="1"/>
  <c r="X79" i="1" s="1"/>
  <c r="X77" i="1"/>
  <c r="W76" i="1"/>
  <c r="V54" i="1"/>
  <c r="W54" i="1" s="1"/>
  <c r="X54" i="1" s="1"/>
  <c r="V30" i="1"/>
  <c r="W30" i="1" s="1"/>
  <c r="X76" i="1" l="1"/>
  <c r="W82" i="1"/>
  <c r="X30" i="1"/>
  <c r="X209" i="1"/>
  <c r="X24" i="1"/>
  <c r="V24" i="1"/>
  <c r="X144" i="1"/>
  <c r="X223" i="1"/>
  <c r="X222" i="1"/>
  <c r="W121" i="1" l="1"/>
  <c r="X220" i="1" l="1"/>
  <c r="X75" i="1"/>
  <c r="W53" i="1" l="1"/>
  <c r="X53" i="1" s="1"/>
  <c r="W52" i="1"/>
  <c r="X52" i="1" s="1"/>
  <c r="W51" i="1"/>
  <c r="X51" i="1" s="1"/>
  <c r="W50" i="1"/>
  <c r="X50" i="1" s="1"/>
  <c r="W49" i="1"/>
  <c r="X49" i="1" s="1"/>
  <c r="W48" i="1"/>
  <c r="X48" i="1" s="1"/>
  <c r="W47" i="1"/>
  <c r="X47" i="1" s="1"/>
  <c r="W46" i="1"/>
  <c r="X46" i="1" s="1"/>
  <c r="W45" i="1"/>
  <c r="X45" i="1" s="1"/>
  <c r="X219" i="1"/>
  <c r="X218" i="1"/>
  <c r="W217" i="1"/>
  <c r="X217" i="1" s="1"/>
  <c r="X216" i="1" l="1"/>
  <c r="X215" i="1"/>
  <c r="X167" i="1" l="1"/>
  <c r="X165" i="1"/>
  <c r="X163" i="1"/>
  <c r="X160" i="1"/>
  <c r="X158" i="1"/>
  <c r="W39" i="1"/>
  <c r="X106" i="1"/>
  <c r="X114" i="1"/>
  <c r="X112" i="1"/>
  <c r="X39" i="1" l="1"/>
  <c r="X113" i="1"/>
  <c r="X128" i="1" l="1"/>
  <c r="X214" i="1" l="1"/>
  <c r="X213" i="1"/>
  <c r="X134" i="1"/>
  <c r="X132" i="1"/>
  <c r="X90" i="1" l="1"/>
  <c r="X108" i="1"/>
  <c r="X105" i="1"/>
  <c r="X103" i="1" l="1"/>
  <c r="X129" i="1" l="1"/>
  <c r="X212" i="1" l="1"/>
  <c r="X211" i="1" l="1"/>
  <c r="X210" i="1"/>
  <c r="W44" i="1" l="1"/>
  <c r="X207" i="1" l="1"/>
  <c r="X206" i="1"/>
  <c r="X205" i="1"/>
  <c r="X142" i="1" l="1"/>
  <c r="X141" i="1"/>
  <c r="X139" i="1"/>
  <c r="X140" i="1"/>
  <c r="X204" i="1" l="1"/>
  <c r="X203" i="1"/>
  <c r="X202" i="1"/>
  <c r="X201" i="1"/>
  <c r="X200" i="1" l="1"/>
  <c r="X199" i="1"/>
  <c r="X195" i="1" l="1"/>
  <c r="X188" i="1"/>
  <c r="X187" i="1"/>
  <c r="X198" i="1"/>
  <c r="X197" i="1"/>
  <c r="X196" i="1"/>
  <c r="X194" i="1"/>
  <c r="X193" i="1"/>
  <c r="X192" i="1"/>
  <c r="X191" i="1"/>
  <c r="X190" i="1"/>
  <c r="X189" i="1"/>
  <c r="W186" i="1"/>
  <c r="X186" i="1" s="1"/>
  <c r="W185" i="1"/>
  <c r="X185" i="1" s="1"/>
  <c r="W184" i="1"/>
  <c r="X184" i="1" s="1"/>
  <c r="X183" i="1"/>
  <c r="X177" i="1"/>
  <c r="X182" i="1"/>
  <c r="X181" i="1"/>
  <c r="W180" i="1"/>
  <c r="X180" i="1" s="1"/>
  <c r="X179" i="1"/>
  <c r="X178" i="1"/>
  <c r="X176" i="1"/>
  <c r="X175" i="1"/>
  <c r="X174" i="1"/>
  <c r="X173" i="1"/>
  <c r="X172" i="1"/>
  <c r="X171" i="1"/>
  <c r="X170" i="1"/>
  <c r="X169" i="1"/>
  <c r="X168" i="1"/>
  <c r="X73" i="1"/>
  <c r="X71" i="1"/>
  <c r="X44" i="1" l="1"/>
  <c r="W43" i="1"/>
  <c r="W42" i="1"/>
  <c r="X42" i="1" s="1"/>
  <c r="W41" i="1"/>
  <c r="W63" i="1" s="1"/>
  <c r="X40" i="1"/>
  <c r="V40" i="1"/>
  <c r="X43" i="1" l="1"/>
  <c r="X41" i="1"/>
  <c r="X38" i="1" l="1"/>
  <c r="X166" i="1"/>
  <c r="X164" i="1"/>
  <c r="X162" i="1"/>
  <c r="X161" i="1"/>
  <c r="X159" i="1"/>
  <c r="X157" i="1"/>
  <c r="X156" i="1" l="1"/>
  <c r="X155" i="1"/>
  <c r="X154" i="1"/>
  <c r="X153" i="1"/>
  <c r="X152" i="1"/>
  <c r="X151" i="1"/>
  <c r="X150" i="1"/>
  <c r="X149" i="1"/>
  <c r="X148" i="1"/>
  <c r="X147" i="1"/>
  <c r="X146" i="1"/>
  <c r="X145" i="1"/>
  <c r="X70" i="1"/>
  <c r="X69" i="1"/>
  <c r="X68" i="1"/>
  <c r="X65" i="1"/>
  <c r="X36" i="1"/>
  <c r="X35" i="1"/>
  <c r="X34" i="1"/>
  <c r="X33" i="1"/>
  <c r="X32" i="1"/>
  <c r="X31" i="1"/>
  <c r="X29" i="1"/>
  <c r="X28" i="1"/>
  <c r="X27" i="1"/>
  <c r="X26" i="1"/>
  <c r="X25" i="1"/>
  <c r="W126" i="1" l="1"/>
  <c r="X143" i="1" l="1"/>
  <c r="X138" i="1" l="1"/>
  <c r="X135" i="1"/>
  <c r="X133" i="1"/>
  <c r="X131" i="1"/>
  <c r="X130" i="1"/>
  <c r="X127" i="1" l="1"/>
  <c r="X125" i="1"/>
  <c r="X124" i="1"/>
  <c r="X123" i="1"/>
  <c r="X119" i="1"/>
  <c r="X118" i="1"/>
  <c r="X67" i="1" l="1"/>
  <c r="X66" i="1" l="1"/>
  <c r="X82" i="1" s="1"/>
  <c r="X117" i="1"/>
  <c r="X116" i="1"/>
  <c r="X115" i="1"/>
  <c r="X111" i="1"/>
  <c r="X110" i="1"/>
  <c r="X109" i="1"/>
  <c r="X107" i="1" l="1"/>
  <c r="X104" i="1"/>
  <c r="X102" i="1"/>
  <c r="X101" i="1" l="1"/>
  <c r="X100" i="1"/>
  <c r="X99" i="1"/>
  <c r="X98" i="1"/>
  <c r="X97" i="1"/>
  <c r="X96" i="1"/>
  <c r="X95" i="1"/>
  <c r="X94" i="1"/>
  <c r="X93" i="1"/>
  <c r="X91" i="1" l="1"/>
  <c r="X89" i="1"/>
  <c r="X88" i="1"/>
  <c r="X208" i="1" l="1"/>
  <c r="X87" i="1" l="1"/>
  <c r="X86" i="1"/>
  <c r="X85" i="1"/>
  <c r="X23" i="1"/>
  <c r="X63" i="1" s="1"/>
  <c r="X84" i="1" l="1"/>
  <c r="X226" i="1" s="1"/>
  <c r="W122" i="1"/>
  <c r="W226" i="1" s="1"/>
  <c r="X227" i="1" l="1"/>
  <c r="W227" i="1"/>
</calcChain>
</file>

<file path=xl/sharedStrings.xml><?xml version="1.0" encoding="utf-8"?>
<sst xmlns="http://schemas.openxmlformats.org/spreadsheetml/2006/main" count="3160" uniqueCount="1024">
  <si>
    <t xml:space="preserve">№ </t>
  </si>
  <si>
    <t>Наименование организации</t>
  </si>
  <si>
    <t>Код  ТРУ</t>
  </si>
  <si>
    <t xml:space="preserve">Наименование закупаемых товаров, работ и услуг </t>
  </si>
  <si>
    <t>Наименование закупаемых товаров, работ и услуг (на казахском языке)</t>
  </si>
  <si>
    <t xml:space="preserve">Краткая характеристика (описание) товаров, работ и услуг </t>
  </si>
  <si>
    <t>Краткая характеристика (описание) товаров, работ и услуг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</si>
  <si>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</si>
  <si>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</si>
  <si>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</si>
  <si>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</si>
  <si>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</si>
  <si>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</si>
  <si>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</si>
  <si>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</si>
  <si>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</si>
  <si>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</si>
  <si>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</si>
  <si>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</si>
  <si>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</si>
  <si>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</si>
  <si>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</si>
  <si>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</si>
  <si>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</si>
  <si>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</si>
  <si>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</si>
  <si>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</si>
  <si>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</si>
  <si>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2. Работы</t>
  </si>
  <si>
    <t>Итого по работам</t>
  </si>
  <si>
    <t>Итого по товарам</t>
  </si>
  <si>
    <t>3. Услуги</t>
  </si>
  <si>
    <t>Итого по услугам</t>
  </si>
  <si>
    <t>АО "РД "КазМунайГаз"</t>
  </si>
  <si>
    <t>63.99.10.000.000.00.0777.000000000000</t>
  </si>
  <si>
    <t>Услуги по предоставлению информации</t>
  </si>
  <si>
    <t>Ақпараттар ұсыну жөніндегі қызмет көрсетулер</t>
  </si>
  <si>
    <t>Услуги по предоставлению информации (информации из СМИ, из баз данных, других собранных/обработанных сведений)</t>
  </si>
  <si>
    <t xml:space="preserve">Ақпараттар ұсыну жөніндегі қызмет көрсетулер (БАҚ-тан, деректер базасынан, басқа да жинақталған /пайдаланылған мәліметтерден алынған ақпараттар)   </t>
  </si>
  <si>
    <t>Услуги по информационно-аналитическому обеспечению по деятельности нефтегазовой отрасли РК</t>
  </si>
  <si>
    <t>ҚР мұнайгаз саласы қызметі бойынша ақпараттық-талдаулық қамтамасыз ету жөніндегі қызмет көрсетулер</t>
  </si>
  <si>
    <t>ЭОТТ</t>
  </si>
  <si>
    <t>ноябрь, декабрь 2016 года</t>
  </si>
  <si>
    <t>г.Астана</t>
  </si>
  <si>
    <t>с даты заключения договора по 31 декабря 2017 года</t>
  </si>
  <si>
    <t>оплата по факту оказания услуг</t>
  </si>
  <si>
    <t>г.Астана, пр.Кабанбай батыра, 17</t>
  </si>
  <si>
    <t>53.20.11.110.000.00.0777.000000000000</t>
  </si>
  <si>
    <t>Услуги по курьерской доставке почты</t>
  </si>
  <si>
    <t>Поштаны курьермен жеткізу жөніндегі қызмет көрсетулер</t>
  </si>
  <si>
    <t>ОИ</t>
  </si>
  <si>
    <t>74.30.11.000.000.00.0777.000000000000</t>
  </si>
  <si>
    <t>Услуги по устному и письменному переводу</t>
  </si>
  <si>
    <t>Ауызша және жазбаша аударма жөніндегі қызмет көрсетулер</t>
  </si>
  <si>
    <t>74.90.20.000.051.00.0777.000000000000</t>
  </si>
  <si>
    <t>Услуги по научно-технической обработке документов</t>
  </si>
  <si>
    <t>Құжаттарды ғылыми-техникалық өңдеу жөніндегі қызмет көрсетулер</t>
  </si>
  <si>
    <t>Құжаттарды ғылыми-техникалық өңдеу жөніндегі қызмет көрсетулер (есепті/сақталуын/құжаттардың реттелуін қамтамасыз ету)</t>
  </si>
  <si>
    <t>январь, февраль 2017 года</t>
  </si>
  <si>
    <t xml:space="preserve"> с 01 января 2017 года по 31 декабря 2017 года</t>
  </si>
  <si>
    <t>DDP</t>
  </si>
  <si>
    <t>штука</t>
  </si>
  <si>
    <t>Услуги по научно-технической обработке документов (обеспечение учета/сохранности/упорядочивания документов)</t>
  </si>
  <si>
    <t>оплата по факту выполнения работ</t>
  </si>
  <si>
    <t>78.10.11.000.003.00.0777.000000000000</t>
  </si>
  <si>
    <t>Услуги по аутсорсингу персонала</t>
  </si>
  <si>
    <t>Қызметкерлердің аутсорсингі жөніндегі қызмет көрсетулер</t>
  </si>
  <si>
    <t xml:space="preserve"> декабрь 2016 года</t>
  </si>
  <si>
    <t>ОВХ</t>
  </si>
  <si>
    <t>85.59.13.335.001.00.0777.000000000000</t>
  </si>
  <si>
    <t>Услуги по обучению (кроме в области начального, среднего, высшего образования)</t>
  </si>
  <si>
    <t xml:space="preserve">Оқыту (бастапқы, орта, жоғары білім саласын есептемегенде) жөніндегі қызмет көрсетулер </t>
  </si>
  <si>
    <t>Услуги по обучению (обучению/подготовке/переподготовке/повышению квалификации)</t>
  </si>
  <si>
    <t>Оқыту (оқыту/даярлау/қайта даярлау/біліктілігін арттыру) жөніндегі қызмет көрсетулер</t>
  </si>
  <si>
    <t>Услуги по подготовке, переподготовке и повышению квалификации работников, 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</si>
  <si>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 жөніндегі қызмет көрсетулер</t>
  </si>
  <si>
    <t>Республика Казахстан, страны ближнего и дальнего зарубежья</t>
  </si>
  <si>
    <t>Услуги по предоставлению персонала</t>
  </si>
  <si>
    <t>Қызметкерлерді беру жөніндегі қызмет көрсетулер</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</si>
  <si>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</si>
  <si>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</si>
  <si>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Мүлікті зияннан сақтандыру қызметтері (автомобиль, теміржол, әуе жол, су транспорттарын, жүктерді сақтандыру қызметтерінен басқа)</t>
  </si>
  <si>
    <t>Мүлікті зияннан сақтандыру қызметтері (автомобильді, теміржол, әуе жол, су транспорттарын, жүкті сақтандыру қызметтерінен басқа)</t>
  </si>
  <si>
    <t xml:space="preserve">Услуги по страхованию имущества АО РД КМГ </t>
  </si>
  <si>
    <t>КМГ БӨ АҚ мүлігін сақтандыру қызметтері</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</si>
  <si>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</si>
  <si>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</si>
  <si>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Азаматтық құқықты сақтандыру қызметтері (автомобильдік, әуе жол, су транспорттарының иелерінін азаматтық құқығын сақтандыру қызметтерінен басқа)</t>
  </si>
  <si>
    <t>Услуги по страхованию ответственности директоров и должностных лиц и ответственнсти АО "РД "КазМунайГаз", связанной с ответственностью директоров и должностных лиц</t>
  </si>
  <si>
    <t>Директорлар мен лауазымды адамдардың жауаптылығын және «ҚазМұнайГаз» БӨ» АҚ-ның директорлар мен лауазымды адамдардың жауаптылығымен байланысты жауаптылығын сақтандыру қызметтері</t>
  </si>
  <si>
    <t>64.99.19.335.008.00.0777.000000000000</t>
  </si>
  <si>
    <t>Услуги регистратора ценных бумаг</t>
  </si>
  <si>
    <t>Құнды қағаздар тіркегіштің қызметтері</t>
  </si>
  <si>
    <t>Услуги независимого регистратора по ведению реестра акционеров</t>
  </si>
  <si>
    <t>Акционерлер тізімін жүргізу жөнінде тәуелсіз тіркегіш қызметтері</t>
  </si>
  <si>
    <t>64.99.19.335.006.00.0777.000000000000</t>
  </si>
  <si>
    <t>Услуги по листингу</t>
  </si>
  <si>
    <t>Листинг қызметтері</t>
  </si>
  <si>
    <t>Комиссия Казахстанской фондовой биржы</t>
  </si>
  <si>
    <t>Қазақстан қор биржасының комиссиясы</t>
  </si>
  <si>
    <t>ежеквартальная предоплата</t>
  </si>
  <si>
    <t>64.99.19.335.009.00.0777.000000000000</t>
  </si>
  <si>
    <t>Услуги маркет-мейкера</t>
  </si>
  <si>
    <t>Маркет-мейкетлердің қызметтері</t>
  </si>
  <si>
    <t>Обязательное поддержание двухсторонних котировок по акциям на КФБ</t>
  </si>
  <si>
    <t>ҚҚБ қарапайым акциялары бойынша міндетті екіжақты баға белгілеуді қолдау</t>
  </si>
  <si>
    <t>62.09.20.000.012.00.0777.000000000000</t>
  </si>
  <si>
    <t>Услуги по предоставлению доступа к информационным ресурсам, находящимся в сети Интернет</t>
  </si>
  <si>
    <t>Интернет желілерінде болып табылатын ақпараттық ресурстарға қатынауды ұсыну бойынша қызметтер</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</si>
  <si>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</si>
  <si>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желілерінде (пайдаланушылардың сертификациялары, қатынауды алу және т.б.) болып табылатын ақпараттық ресурстарға қатынауды ұсыну бойынша қызметтер</t>
  </si>
  <si>
    <t>Ақпаратты ұсыну  қызметтері</t>
  </si>
  <si>
    <t xml:space="preserve">Ақпаратты ұсыну қызеттері (БАҚ-нан, мәліметтер базасынан, басқа да жиналған/өңделген мәліметтерден ақпараттар) </t>
  </si>
  <si>
    <t>Услуги по предоставлению информации о наличии/отсутствии просрочек по погашению займов сотрудников группы компании РД КМГ</t>
  </si>
  <si>
    <t>ҚМГ БӨ-нің қызметкерлерінің кешіктірілген несие өтеу тобының болуы / болмауы туралы ақпаратты қамтамасыз ету бойынша қызметтер</t>
  </si>
  <si>
    <t>94.12.10.335.005.00.0777.000000000000</t>
  </si>
  <si>
    <t>Услуги рейтингового агентства</t>
  </si>
  <si>
    <t>Рейтинг агенттігінің қызметтері</t>
  </si>
  <si>
    <t>Услуги по присвоению и подтверждению рейтингов (Standard and Poor's)</t>
  </si>
  <si>
    <t>Рейтингтердің беру және растау қызметтері (Standard and Poor's)</t>
  </si>
  <si>
    <t>Комиссия Лондонской фондовой биржы (LSE)</t>
  </si>
  <si>
    <t>Лондон қор биржасының комиссиясы (LSE)</t>
  </si>
  <si>
    <t>64.99.19.335.012.00.0777.000000000000</t>
  </si>
  <si>
    <t>Услуги по регулированию финансовых рынков</t>
  </si>
  <si>
    <t>Қаржы нарығын реттеу бойынша қызметтер</t>
  </si>
  <si>
    <t>Услуги по надзору за финансовыми рынками (Комиссия FCA)</t>
  </si>
  <si>
    <t>Қаржылық нарықтарды бақылау қызметтері (FCA комиссиясы)</t>
  </si>
  <si>
    <t>Услуги по предоставлению доступа к просмотру торгов в режиме реального времени на Казахстанской фондовой бирже</t>
  </si>
  <si>
    <t>Қазақстан Қор Биржасындағы нақты уақытқа сәйкес сауданы бақылауды ұсыну бойынша қызметтер</t>
  </si>
  <si>
    <t>декабрь 2016 года</t>
  </si>
  <si>
    <t>май, июнь 2017 года</t>
  </si>
  <si>
    <t>апрель, май 2017 года</t>
  </si>
  <si>
    <t>август, сентябрь 2017 года</t>
  </si>
  <si>
    <t>Великобритания, г.Лондон</t>
  </si>
  <si>
    <t>с 01 января 2017 года по 31 декабря 2017 года</t>
  </si>
  <si>
    <t>авансовый платеж-100%</t>
  </si>
  <si>
    <t>с даты заключения договора по 31 мая 2018 года</t>
  </si>
  <si>
    <t>с даты заключения договора по 31 марта 2018 года</t>
  </si>
  <si>
    <t>переходящий, 06.2017-05.2018</t>
  </si>
  <si>
    <t>переходящий, 05.2017-03.2018</t>
  </si>
  <si>
    <t>переходящий, 09.2017-03.2018</t>
  </si>
  <si>
    <t>58.29.50.000.000.00.0777.000000000000</t>
  </si>
  <si>
    <t>Услуги по продлению лицензий на право использования программного обеспечения</t>
  </si>
  <si>
    <t>Бағдарламалық қамтамасыз ету құқығына лицензияны ұзарту бойынша қызметтер</t>
  </si>
  <si>
    <t>Продление срока действия лицензий SAS ABM</t>
  </si>
  <si>
    <t>SAS ABM лицензияларының мерзімін ұзарту қызметтері</t>
  </si>
  <si>
    <t>Услуги по продлению срока действия лицензий SAS FM</t>
  </si>
  <si>
    <t>SAS FM лицензияларының мерзімін ұзарту қызметтері</t>
  </si>
  <si>
    <t>сентябрь, октябрь 2017 года</t>
  </si>
  <si>
    <t>70.21.10.000.000.00.0777.000000000000</t>
  </si>
  <si>
    <t>Услуги по поддержанию связи с общественностью/организациями и другой аудиторией</t>
  </si>
  <si>
    <t>Көпшілікпен/ұйымдармен және басқа да аудиториямен байланыс орнату жөніндегі қызмет көрсетулер</t>
  </si>
  <si>
    <t xml:space="preserve">Инвесторлармен байланыстар бойынша 
іс-шараларды қолдау жөніндегі қызметтер. Қызметтердің стандартты жиынтығы үшін төлем әдетте ай сайын жүргізіледі және ағымдағы мәселелер бойынша кеңесшілерге кез келген уақытта хабарласуға мүмкіндік береді, оның ішінде тоқсандық қаржылық баспасөз-релиздер, инвесторлар үшін стандартты тұсаукесерлерді жаңарту, инвестициялық іс-шараларға қатысуды қолдау және акционерлердің құрылымын жыл сайын зерттеуді қоса есептегенде жобалық негіздегі ұйымдастырулық қызмет көрсетулер, perception study
</t>
  </si>
  <si>
    <t xml:space="preserve">США, Великобритания, Европа,  Азия (Восточная Азия и Юго-Восточная Азия), Казахстан и другие страны по требованию Заказчика. </t>
  </si>
  <si>
    <t>66.12.11.335.000.00.0777.000000000000</t>
  </si>
  <si>
    <t>Услуги по брокерским операциям с ценными бумагами</t>
  </si>
  <si>
    <t>Бағалы қағаздармен брокерлік операциялар жөніндегі қызмет көрсетулер</t>
  </si>
  <si>
    <t>Услуги по операциям с ценными бумагами без номинального держания</t>
  </si>
  <si>
    <t>Номиналды ұсаусыз бағалы қағаздармен операциялар жүргізу жөніндегі қызмет көрсетулер</t>
  </si>
  <si>
    <t>Услуги корпоративного брокера для АО "РД "КазМунайГаз". Рекомендации по раскрытию информации, обзор динамики курса акций Компании, рекомендации по дивидендной политике и выплатах, подготовка отчета по ценным бумагам Компании и анализ рынка, рекомендации по рыночной ситуации в связи с предполагаемыми стратегическими сделками.</t>
  </si>
  <si>
    <t>Бағалы қағаздар рыногындағы коммерциялық брокерлік қызметтер. Ақпараттар ұсыну жөніндегі ұсынымдар, Компания акцияларының бағамы серпінін шолу, дивидендтік саясат пен төлемдер жөніндегі ұсынымдар, Компанияның бағалы қағаздары жөніндегі есепті дайындау және рынокты талдау, болжамды стратегиялық мәмілелер жасауға байланысты рыноктық жағдай жөніндегі ұсынымдар.</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</si>
  <si>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</si>
  <si>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</si>
  <si>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Конференциялар/семинарлар/форумдар/конкурстар/корпоративтік/спорттық/мәдени/мерекелік және сол сияқты іс-шараларды ұйымдастыру/өткізу жөніндегі қызмет көрсетулер</t>
  </si>
  <si>
    <t>Услуги по организации роуд-шоу. Полный спектр услуг по организации роуд шоу, включая  таргетирование, организационные вопросы. Услуги по стратегическому и техническому сопровождению при проведении роуд шоу Заказчика</t>
  </si>
  <si>
    <t>Таргеттеуді, ұйымдастырулық мәселелерді қоса алғанда роуд-шоу ұйымдастыру жөніндегі қызмет көрсетулер. Тапсырысшының роуд-шоуын өткізу кезінде стратегиялық және техникалық жүргізу жөніндегі қызмет көрсетулер</t>
  </si>
  <si>
    <t>93.19.19.900.001.00.0777.000000000000</t>
  </si>
  <si>
    <t>Услуги по размещению информационных материалов в средствах массовой информации</t>
  </si>
  <si>
    <t>Бұқаралық ақпарат құралдарында ақпараттық материалдарды орналастыру жөніндегі қызмет көрсетулер</t>
  </si>
  <si>
    <t>Услуги по размещению информации в зарубежных средствах массовой информации</t>
  </si>
  <si>
    <t>Ақпараттарды шетелдік бұқаралық ақпарат құралдарында орналастыру жөніндегі қызметтер</t>
  </si>
  <si>
    <t xml:space="preserve"> </t>
  </si>
  <si>
    <t>Интернет жүйесінде бар ақпараттық ресурстарға кіру рұқсаттарын ұсыну жөніндегі қызмет көрсетулер</t>
  </si>
  <si>
    <t>Интернет жүйесінде бар ақпараттық ресурстарға кіру рұқсаттарын ұсыну жөніндегі қызмет көрсетулер (пайдаланушыларды сертификаттау, рұқсаттар алу және басқалары)</t>
  </si>
  <si>
    <t>Услуги по предоставлению доступа к Информационно-аналитическому сервису «Thomson»,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</si>
  <si>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Әлемдік энергоресурстар рыногының мониторингі мен жай-күйін талдау мақсатында  Интернет торабында бар Thomson ақпараттық-талдау сервисіне кіру рұқсатын беру жөніндегі қызмет көрсетулер және қаржылық рыноктарды зерделеу және ашық компаниялардың қызметін талдау мақсатында ақпараттық материалдар ұсыну жөніндегі қызмет көрсетулер (пайдаланушыларды сертификаттау, кіруге рұқсат және т.б,).</t>
  </si>
  <si>
    <t>62.09.20.000.011.00.0777.000000000000</t>
  </si>
  <si>
    <t>Услуги по предоставлению программного терминала в пользование</t>
  </si>
  <si>
    <t>Бағдарламалық терминалды пайдалануға ұсыну жөніндегі қызмет көрсетулер</t>
  </si>
  <si>
    <t>Информационные услуги по предоставлению в пользование программного терминала</t>
  </si>
  <si>
    <t>Бағдарламалық терминалды пайдалануға ұсыну жөніндегі ақпараттық қызмет көрсетулер</t>
  </si>
  <si>
    <t>Услуги по предоставлению  информационно-аналитического программного терминала "Bloomberg Professional" в пользование.(сертификация пользователей, получение доступа и др.). Услуги включают предоставление информации международными информационными агентствами, информационно-аналитическими изданиями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для АО "РД "КМГ"</t>
  </si>
  <si>
    <t>Bloomberg Professional 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«ҚМГ» БӨ»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</si>
  <si>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RNS London Stock Exchange порталына кіру рұқсатын беру жөніндегі қызмет көрсетулер. Веб-порталды жүргізу және техникалық қолдау</t>
  </si>
  <si>
    <t xml:space="preserve">оплата по факту оказания услуг </t>
  </si>
  <si>
    <t>авансовый платеж-80%</t>
  </si>
  <si>
    <t>Страны Европы, США, Великобритания</t>
  </si>
  <si>
    <t xml:space="preserve"> Услуги по предоставлению доступа к порталу "Regulatory News Service London Stock Exchange".</t>
  </si>
  <si>
    <t>Услуги по поддержке мероприятий по связям с инвесторами.Стандартный набор услуг дает возможность обращаться к  подрядчику в любое время по текущим вопросам, включая квартальные финансовые пресс-релизы, обновление стандартных презентаций для инвесторов, поддержка участия в инвестиционных мероприятиях и ряд организационных услуг на проектной основе, в том числе ежегодное исследование структуры акционеров, оценка восприятия (perception study)</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</si>
  <si>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</si>
  <si>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</si>
  <si>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Нормативтік/техникалық құжаттамаларды/технологиялық сызбаларды/төлқұжаттарды, техника-экономикалық негіздемелер мен сол сияқты құжаттарды әзірлеу/түзету жөніндегі жұмыстар</t>
  </si>
  <si>
    <t>Работы по подготовке годового отчета АО "РД КМГ" и его продвижению на рынке. Подготовка годового отчета за 2016 год, включая разработку дизайн-концепции и структуры, копирайтинг, подбор материалов и фотографий, верстка отчета, подготовка прочих языковых версий, печать, а также подготовка электронной версии отчета.</t>
  </si>
  <si>
    <t>с даты заключения договора по 30 июня 2017 года</t>
  </si>
  <si>
    <t>«ҚМГ» БӨ» АҚ-ның жылдық есебін дайындау және оны рынокта ілгерілету жөніндегі жұмыстар. Дизайн-тұжырымдама мен құрылымды әзірлеуді, копирайтингті, материалдар мен фото суреттерді іріктеуді, есепті беттеуді, өзге тілдердегі нұсқаларын дайындауды, басып шығаруды, таратуды, сондай-ақ есептің электрондық нұсқасын дайындауды қоса алғанда 2016 жылға арналған жылдық есепті дайындау</t>
  </si>
  <si>
    <t>оплата по факту поставки товара</t>
  </si>
  <si>
    <t>62.09.20.000.000.00.0777.000000000000</t>
  </si>
  <si>
    <t>Услуги по администрированию и техническому обслуживанию программного обеспечения</t>
  </si>
  <si>
    <t>Бағдарламалық қамтамасыз етудің техникалық қызмет көрсетуі мен әкімшілендіру бойынша қызметтер</t>
  </si>
  <si>
    <t xml:space="preserve">Услуги по сопровождению и технической поддержке программного обеспечения SAS FM </t>
  </si>
  <si>
    <t xml:space="preserve"> SAS FM техникалық қолдау және қызмет көрсету жөніндегі қызмет көрсетулер;</t>
  </si>
  <si>
    <t>ЭЦПП</t>
  </si>
  <si>
    <t>58.13.20.000.001.00.0999.000000000000</t>
  </si>
  <si>
    <t>Работы по разработке и распространению корпоративной газеты/журналов</t>
  </si>
  <si>
    <t>Корпоравтивтік газет/журналдарды әзірлеу және тарату жөніндегі жұмыстар</t>
  </si>
  <si>
    <t>Работы по разработке и распространению корпоративной газеты "Мунайлы Мекен"</t>
  </si>
  <si>
    <t xml:space="preserve"> Республика Казахстан</t>
  </si>
  <si>
    <t xml:space="preserve">93.19.19.900.001.00.0777.000000000000                                      </t>
  </si>
  <si>
    <t>Бұқаралық ақпарат құралдарында ақпараттық материалдарды орналастыру қызметі</t>
  </si>
  <si>
    <t>Аймақтық басылымдар және электрондық БАҚ-та ақпараттық материалдарды орналастыру қызметі</t>
  </si>
  <si>
    <t xml:space="preserve">Услуги по размещению информационных материалов в средствах массовой информации                                            </t>
  </si>
  <si>
    <t xml:space="preserve">Услуги по размещению информационных материалов в средствах массовой информации                 </t>
  </si>
  <si>
    <t>Услуги по размещению  информационных материалов в отечественных печатных СМИ</t>
  </si>
  <si>
    <t>Отандық басылымдарда ақпараттық материалдарды орналастыру қызметі</t>
  </si>
  <si>
    <t>63.99.10.000.001.00.0777.000000000000</t>
  </si>
  <si>
    <t xml:space="preserve">Услуги по подписке на информационные ленты                         </t>
  </si>
  <si>
    <t>Ақпараттық ленталарға жазылу қызметі</t>
  </si>
  <si>
    <t>Халықаралық ақпарат агенттіктерінің (Интерфакс) жаңалықтар лентасына жазылу қызметі</t>
  </si>
  <si>
    <t>53.10.11.100.000.00.0777.000000000000</t>
  </si>
  <si>
    <t>Услуги по подписке на печатные периодические издания</t>
  </si>
  <si>
    <t>Мерзімдік басылымдарға жазылу қызметі</t>
  </si>
  <si>
    <t>Қағазға басылып шығарылған мерзімдік басылымдарды алу қызметі (жазылу)</t>
  </si>
  <si>
    <t>Отандық электрондық БАҚ-та ақпараттық материалдарды орналастыру қызметі</t>
  </si>
  <si>
    <t>Конференциялар/семинарлар/форумдар/байқаулар/корпоративтік/спорттық/мәдени/мерекелік және басқа да іс-шараларды ұйымдастыру/өткізу қызметі</t>
  </si>
  <si>
    <t>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t>
  </si>
  <si>
    <t>Пресс-турлар, форумдар, семинарлар, баспасөз конференциялары, шығармашылық байқаулар, журналистермен  және кәсіподақ комитеттерімен кездесулер және тренингтер ұйымдастыру қызметі</t>
  </si>
  <si>
    <t xml:space="preserve">Услуги по интенсификации PR деятельности компании в интернет пространстве                                                          </t>
  </si>
  <si>
    <t xml:space="preserve">Компанияның интернеттегі PR қызметін күшейту қызметі               </t>
  </si>
  <si>
    <t>63.99.10.000.002.00.0777.000000000000</t>
  </si>
  <si>
    <t>Услуги информационного мониторинга</t>
  </si>
  <si>
    <t>Ақпараттық мониторинг қызметі</t>
  </si>
  <si>
    <t xml:space="preserve">Қазақстандық және шетелдік БАҚ-қа медиа-мониторинг жасау қызметі                         </t>
  </si>
  <si>
    <t>74.20.23.000.000.00.0777.000000000000</t>
  </si>
  <si>
    <t>Услуги по фото/видеосъемке</t>
  </si>
  <si>
    <t>Фотоға түсіру және бейнетүсірілім бойынша қызметтер</t>
  </si>
  <si>
    <t>Услуги по фото-видеосъемке корпоративных мероприятий, проведение фото туров и фото-сессий</t>
  </si>
  <si>
    <t xml:space="preserve">Корпоративтік іс-шараларды фото-видеоға түсіру, фото –турлар мен фотосессиялар өткізу қызметі   </t>
  </si>
  <si>
    <t xml:space="preserve">59.11.13.000.002.00.0777.000000000000           </t>
  </si>
  <si>
    <t xml:space="preserve">Услуги по подготовке/производству/выпуску видеосюжетов, роликов и аналогичных видеозаписей                                                                                           </t>
  </si>
  <si>
    <t>Бейнесюжеттер, роликтер және басқа да бейне жазбаларды шығару/өндіру/әзірлеу жөніндегі қызметтер</t>
  </si>
  <si>
    <t>Услуги по изготовлению и наполнению видео контентом (видеоролики, графические элементы, документальные фильмы, инфо-графические заставки и др.) светодиодного наружного экрана.</t>
  </si>
  <si>
    <t>Сыртқы жарықдиодты экранды бейне контентпен (бейне роликтер, графикалық элементтер, деректі фильмдер, инфографикалық көріністер және басқалар) толтыру және әзірлеу жөніндегі қызыметер</t>
  </si>
  <si>
    <r>
      <rPr>
        <sz val="10"/>
        <color indexed="8"/>
        <rFont val="Times New Roman"/>
        <family val="1"/>
        <charset val="204"/>
      </rPr>
      <t>Услуги по приобретению периодических печатных изданий на бумажном носителе (подписка)</t>
    </r>
  </si>
  <si>
    <t>49.32.12.000.000.00.0777.000000000000</t>
  </si>
  <si>
    <t>Услуги по аренде легковых автомобилей с водителем</t>
  </si>
  <si>
    <t> Жеңіл автомобильдерді жүргізушісімен жалға беру бойынша қызметтер</t>
  </si>
  <si>
    <t>Автотранспортные услуги по разовым заявкам в городах Астана и Алматы</t>
  </si>
  <si>
    <t>Астана, Алматы қалаларында біррретік тапсырыстар бойынша автокөліктік кызмет көрсетү</t>
  </si>
  <si>
    <t>Услуги автотранспорта в Мангистауской области</t>
  </si>
  <si>
    <t>Манғыстау облысында автокөліктік қызмет көрсету</t>
  </si>
  <si>
    <t>Мангистауская область</t>
  </si>
  <si>
    <t>Услуги автотранспорта в Атырауской области</t>
  </si>
  <si>
    <t>Атырау облысында автокөліктік қызмет көрсету</t>
  </si>
  <si>
    <t>Атырауская область</t>
  </si>
  <si>
    <t>93.12.10.900.001.00.0777.000000000000</t>
  </si>
  <si>
    <t xml:space="preserve"> Фтнес клубтардың қызмет көрсетулері</t>
  </si>
  <si>
    <t>Фтнес клубтардың қызмет көрсетулері</t>
  </si>
  <si>
    <t>Услуги фитнес клубов для сотрудников ЦА АО "РД "КазМунайГаз"</t>
  </si>
  <si>
    <t>«ҚазМұнайГаз» БӨ» АҚ ОА қызметкерлері үшін фитнес клубтың қызмет көрсетуі</t>
  </si>
  <si>
    <t>12 месяцев с даты заключения договора</t>
  </si>
  <si>
    <t>по территории Республики Казахстан, страны СНГ, ближнее и дальнее зарубежье</t>
  </si>
  <si>
    <t>65.12.12.335.000.00.0777.000000000000</t>
  </si>
  <si>
    <t>Аурудан сақтандыру қызметтері</t>
  </si>
  <si>
    <t>Қызметкерлер мен олардың отбасы мүшелерін науқастану жағдайына медициналық сақтандыру</t>
  </si>
  <si>
    <t>84.25.11.000.001.00.0777.000000000000</t>
  </si>
  <si>
    <t>Услуги по тушению пожаров/предупреждению пожаров</t>
  </si>
  <si>
    <t> Өрт өшіру/өрттердің алдын алу жөніндегі қызмет көрсетулер</t>
  </si>
  <si>
    <t> Астана қаласындағы «ҚазМұнайГаз» АҚ әкімшілік ғимаратында Өрт өшіру/өрттердің алдын алу жөніндегі қызмет көрсетулер</t>
  </si>
  <si>
    <t>81.29.13.000.001.00.0777.000000000000</t>
  </si>
  <si>
    <t>Услуги санитарные (дезинфекция, дезинсекция, дератизация и аналогичные)</t>
  </si>
  <si>
    <t>Санитариялық қызмет көрсетулер (дезинфекциялау, дезинсекциялау, дератизациялау және ұқсас қызметтер көрсету)</t>
  </si>
  <si>
    <t xml:space="preserve">Услуги санитарные (дезинфекция, дезинсекция, дератизация и аналогичные) офиса ЦА АО РД КазМунайГаз </t>
  </si>
  <si>
    <t xml:space="preserve">«ҚазМұнайгаз» БӨ» АҚ 
ОА офисында санитарлық қызмет көрсетулер (дезинфекциялау, дезинсекциялау, дератизациялау және ұқсас қызметтер көрсету)
</t>
  </si>
  <si>
    <t>84.21.11.000.001.00.0777.000000000000</t>
  </si>
  <si>
    <t>Услуги по оформлению виз, консульский сбор</t>
  </si>
  <si>
    <t>Виза рәсімдеу бойынша қызметтер, консулдық алым</t>
  </si>
  <si>
    <t>Услуги визовой поддержки, консульский сбор/ Визовая поддержка для командированных сотрудников ЦА, расходы на консульские сборы</t>
  </si>
  <si>
    <t>ОА іссапарға жіберілген қызметкерлері үшін визалық қолдау, консулдық алымдарға арналған шығыстар</t>
  </si>
  <si>
    <t>г.Астана, Алматы</t>
  </si>
  <si>
    <r>
      <t xml:space="preserve">Услуги добровольного медицинского страхования </t>
    </r>
    <r>
      <rPr>
        <sz val="10"/>
        <color indexed="8"/>
        <rFont val="Times New Roman"/>
        <family val="1"/>
        <charset val="204"/>
      </rPr>
      <t>работников АО "РД "КазМунайГаз"</t>
    </r>
  </si>
  <si>
    <r>
      <t xml:space="preserve">"ҚазМұнайГаз" БӨ" АҚ </t>
    </r>
    <r>
      <rPr>
        <sz val="10"/>
        <color indexed="8"/>
        <rFont val="Times New Roman"/>
        <family val="1"/>
        <charset val="204"/>
      </rPr>
      <t xml:space="preserve">қызметкерлерін ерікті медициналық сақтандыру қызметі </t>
    </r>
  </si>
  <si>
    <t xml:space="preserve">Услуги по тушению/предупреждению пожаров в административном помещении АО «РД «КазмунайГаз» в г.Астане </t>
  </si>
  <si>
    <t>Салық салу саласындағы консультациялық қызметтер</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</si>
  <si>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</si>
  <si>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69.20.31.000.000.00.0777.000000000000</t>
  </si>
  <si>
    <t>Услуги консультационные по вопросам налогообложения и налогового учета</t>
  </si>
  <si>
    <t>26.30.21.200.002.00.0796.000000000000</t>
  </si>
  <si>
    <t>Коммутатор сетевой</t>
  </si>
  <si>
    <t>Желілік коммутатор</t>
  </si>
  <si>
    <t>способ коммутации с промежуточным хранением (Store and Forward), симметричный, управляемый (сложный)</t>
  </si>
  <si>
    <t>Аралық сақтау мүмкіндігі бар коммутация тәсілі (Store and Forward), симметриялы, басқарылмалы (күрделі)</t>
  </si>
  <si>
    <t>Коммутатор сетевой, PoE, 48 портов</t>
  </si>
  <si>
    <t>48 портты, PoE - желілік коммутаторы</t>
  </si>
  <si>
    <t>26.30.23.900.029.00.0796.000000000002</t>
  </si>
  <si>
    <t>Аппарат телефонный</t>
  </si>
  <si>
    <t>Телефон аппараты</t>
  </si>
  <si>
    <t>IP-телефония</t>
  </si>
  <si>
    <t>IP-телефониясы</t>
  </si>
  <si>
    <t>Телефонный аппарат IP с многокнопочной панелью быстрого набора (для приемных)</t>
  </si>
  <si>
    <t>IP-телефон аппараты, көп пернелі жедел теру тақтасымен (қабылдау бөлмелеріне)</t>
  </si>
  <si>
    <t>Видео-конференц телефон со спикерфоном громкой связи (для малых конференц-залов и кабинетов руководства)</t>
  </si>
  <si>
    <t>Бейне-конференц телефоны, дауысты байланыс спикерфонмен (кіші конференц-залдар және басшылар бөлмелеріне арналған)</t>
  </si>
  <si>
    <t>Аудио-конференц телефон со спикерфоном громкой связи (для малых конференц-залов и директоров департаментов)</t>
  </si>
  <si>
    <t>Аудио-конференц телефоны, дауысты байланыс спикерфонмен (кіші конференц-залдарға және департамент директорлары бөлмелеріне арналған)</t>
  </si>
  <si>
    <t>Телефонный аппарат IP</t>
  </si>
  <si>
    <t>IP телефон аппараты</t>
  </si>
  <si>
    <t>Телефонный аппарат IP с видео-камерой (для руководства)</t>
  </si>
  <si>
    <t>Бейне-камералы IP-телефон аппараты (басшыларға арналңған)</t>
  </si>
  <si>
    <t>26.20.16.300.006.00.0796.000000000046</t>
  </si>
  <si>
    <t>Принтер лазерный</t>
  </si>
  <si>
    <t>Лазерлі принтер</t>
  </si>
  <si>
    <t>цветной, формат А4, скорость печати (ч/б) 20-30 стр/м, разрешение 600*600 dpi</t>
  </si>
  <si>
    <t>түрлі-түсті, А4 форматты, басып шығару жылдамдығы (қ/а) – 20-30 пар/м аз, ажыратымдылығы - 600 х 600 dpi</t>
  </si>
  <si>
    <t>Принтер цветной А4 лазерный (для руководства)</t>
  </si>
  <si>
    <t>Лазерлі А4 түрлі-түсті принтер (басшыларға)</t>
  </si>
  <si>
    <t>26.20.18.900.001.01.0796.000000000011</t>
  </si>
  <si>
    <t>Устройство</t>
  </si>
  <si>
    <t>Құрылғы</t>
  </si>
  <si>
    <t>многофункциональное, печать лазерная, разрешение 1200*1200 dpi</t>
  </si>
  <si>
    <t>Көп функционалды, лазерлі басылым, ажыратымдылығы - 1200 х 1200 dpi</t>
  </si>
  <si>
    <t>МФУ (многофункциональное устройство) А4 черно-белое лазерное (для руководителей подразделений)</t>
  </si>
  <si>
    <t>КФҚ (көп функционалды құрылғы) лазерлі А4, ақ-қара түсті (бөлім жетекшілеріне арналған)</t>
  </si>
  <si>
    <t>26.20.12.000.001.00.0796.000000000010</t>
  </si>
  <si>
    <t>Терминал</t>
  </si>
  <si>
    <t>сбора данных, настольный, мобильный, режим системы учета и инвентаризации основных средств</t>
  </si>
  <si>
    <t>мәлімет жинау, үстелді, мобилді, есептеу жүйесі тәртібі және негізгі құрал-жабдықтарды түгендеу</t>
  </si>
  <si>
    <t>Терминалы для МФУ</t>
  </si>
  <si>
    <t>КФҚ терминалы</t>
  </si>
  <si>
    <t>62.01.29.000.003.00.0839.000000000000</t>
  </si>
  <si>
    <t>Базовый комплект лицензий</t>
  </si>
  <si>
    <t>Лицензиялардың негізгі жиынтығы</t>
  </si>
  <si>
    <t xml:space="preserve">на программный продукт (кроме услуг по предоставлению лицензии) </t>
  </si>
  <si>
    <t>бағдарламалық өнімге (лицензия беру бойынша қызметтерден басқа)</t>
  </si>
  <si>
    <t>Лицензии программного обеспечения Microsoft</t>
  </si>
  <si>
    <t>Microsoft бағдарламалық жасақтамасына лицензиялар</t>
  </si>
  <si>
    <t>Лицензии программного обеспечения виртуальной инфраструктуры</t>
  </si>
  <si>
    <t>Виртуалды инфраструктура бағдарламалы жасақтамасына лицензиялар</t>
  </si>
  <si>
    <t>42.22.22.335.000.00.0999.000000000000</t>
  </si>
  <si>
    <t>Телекоммуникациялық жабдықтарды жаңарту/ жондеу бойынша жұмыстар</t>
  </si>
  <si>
    <t>Телекоммуникациялық жабдықтарды жаңарту/ жөндеу бойынша жұмыстар</t>
  </si>
  <si>
    <t>Работы по модернизации системы видеоконференц-связи в залах совещаний</t>
  </si>
  <si>
    <t>Мәжіліс залындағы бейне-дыбыс конференциялық байланыс жүйесінің телекоммуникациялық жабдықтарын жаңарту бойынша жұмыстар</t>
  </si>
  <si>
    <t>80.20.10.000.007.00.0999.000000000000</t>
  </si>
  <si>
    <t>Работы по установке/монтажу систем безопасности и аналогичных систем</t>
  </si>
  <si>
    <t>Қауіпсіздік жүйелері және ұқсас жүйелерді  орнату/монтаждау жұмыстары</t>
  </si>
  <si>
    <t>Работы по внедрению Системы предотвращения утечек информации (Data Leakage Prevention)</t>
  </si>
  <si>
    <t>Ақпараттың жайылып кетуін болдырмау жүйесін (Data Leakage Prevention) енгізу жұмыстары</t>
  </si>
  <si>
    <t>33.14.11.200.000.00.0999.000000000000</t>
  </si>
  <si>
    <t>Работы по ремонту / реконструкции электрического, электрораспределительного / регулирующего оборудования и аналогичной аппаратуры</t>
  </si>
  <si>
    <t>Электрлік, электрді тарату/реттеу жабдықтары және ұқсас аспаптарды жөндеу/жаңарту жұмыстары</t>
  </si>
  <si>
    <t>Ремонтно-восстановительные работы комплекса оборудования системы кондиционирования и бесперебойного электропитания</t>
  </si>
  <si>
    <t>Салқындату жүйесі мен тұрақты электр қуатымен қамту жабдығы кешенін жөндеу және қалпына келтіру жұмыстары</t>
  </si>
  <si>
    <t>Ремонтно-восстановительные работы комплекса оборудования интегрированной системы безопасности</t>
  </si>
  <si>
    <t>Біріктірілген қауіпсіздік жүйесін жөндеу және қалпына келтіру жұмыстары</t>
  </si>
  <si>
    <t>июнь, июль 2017 года</t>
  </si>
  <si>
    <t>с даты заключения договора по 31 октября 2017 года</t>
  </si>
  <si>
    <t>61.90.10.900.001.00.0777.000000000000</t>
  </si>
  <si>
    <t>Услуги телекоммуникационные</t>
  </si>
  <si>
    <t>Телекоммуникациялық қызметтер</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</si>
  <si>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</si>
  <si>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 байланыс, Интернет желісіне, деректерді беру арналарына, халықаралық және қалааралық байланыс және SIP телефониясына қолжетімділік қызметтерін көрсету</t>
  </si>
  <si>
    <t>Услуги доступа к сети Интернет, каналам передачи данных, международной и междугородней связи, телефонии</t>
  </si>
  <si>
    <t>Ғаламтор желісіне, деректерді табыстау арнасына, халықаралық және қалааралық байланысқа шығу, телефония бойынша қызмет көрсету</t>
  </si>
  <si>
    <t>61.20.42.100.000.00.0777.000000000000</t>
  </si>
  <si>
    <t>Услуги по доступу к Интернету</t>
  </si>
  <si>
    <t>Ғаламторға қол жеткізу қызметтер</t>
  </si>
  <si>
    <t>Кеңжолақты сым жүйелері арқылы Ғаламторға шығу мүмкіндігі ұсынылған қызметтер</t>
  </si>
  <si>
    <t>Услуги по доступу к Интернету по резервному каналу</t>
  </si>
  <si>
    <t>Қосалқы арна арқылы Ғаламторға шығу қызметтері</t>
  </si>
  <si>
    <t>61.10.11.200.000.00.0777.000000000000</t>
  </si>
  <si>
    <t>Услуги телефонной связи</t>
  </si>
  <si>
    <t>Телефон байланысының қызметтері</t>
  </si>
  <si>
    <t>Услуги фиксированной местной, междугородней, международной телефонной связи  - доступ и пользование</t>
  </si>
  <si>
    <t>Нақты жергілікті, қалааралық, халықаралық телефон байланысы қызметтері – қатынау және пайдалану</t>
  </si>
  <si>
    <t>Услуги по техническому обслуживанию и сопровождению системы ТБД и интеграционных процессов  (Территориально-распределенный Банк Данных геолого-геофизической и промысловой информации)</t>
  </si>
  <si>
    <t>АДБ (геологиялы-геофизикалық және кәсіпшілік ақпараттың Аймақты-бөлістірілген Деректер Банкі) жүйесі мен интеграциялық процесстерге техникалық қызмет көрсету және қолдау қызметтері</t>
  </si>
  <si>
    <t>96.09.19.900.001.00.0777.000000000000</t>
  </si>
  <si>
    <t>Заңгерлік анықтамалық-ақпарат жүйесін пайдалану құқығы бойынша лицензияларды беру бойынша қызметтер</t>
  </si>
  <si>
    <t>Услуги по предоставлению права пользования программного обеспечения справочно-информационной системы «Параграф»</t>
  </si>
  <si>
    <t>«Параграф» анықтамалық-ақпараттық жүйесі бағдарламалық жасақтамасын пайдалану құқығын ұсыну қызметтері</t>
  </si>
  <si>
    <t>Услуги по технической поддержки системы по управлению персоналом</t>
  </si>
  <si>
    <t>Қызметкерлерді басқару жүйесіне техникалық қолдау қызметтері</t>
  </si>
  <si>
    <t>62.09.20.000.001.00.0777.000000000000</t>
  </si>
  <si>
    <t>Услуги по администрированию и техническому обслуживанию программно-аппаратного комплекса</t>
  </si>
  <si>
    <t>Бағдарламалық-аппараттық кешенді әкімшілендіру және техникалық қызмет көрсету бойынша қызметтер</t>
  </si>
  <si>
    <t>Услуги по техническому обслуживанию и сопровождению системы телефонной / видео связи</t>
  </si>
  <si>
    <t>Телефон/бейне байланыс жүйесіне техникалық қызмет көрсету және қолдау бойынша қызметтер</t>
  </si>
  <si>
    <t>Услуги по техническому обслуживанию и сопровождению объектов ИТ-инфраструктуры</t>
  </si>
  <si>
    <t>ИТ-инфрақұрылымның объектілерін техникалық қызмет көрсету және қолдау қызметтері</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</si>
  <si>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</si>
  <si>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</si>
  <si>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Өрт/күзет дабылдамасы/өрт сөндіру жүйесі/бейнебақылау және ұқсас жабдықтарға техникалық қызмет көрсету бойынша қызметтер</t>
  </si>
  <si>
    <t>Өрт/күзет дабылдамасы/өрт сөндіру жүйесі/бейнебақылау және ұқсас жабдықтарғатехникалық қызмет көрсету бойынша қызметтер</t>
  </si>
  <si>
    <t>Услуги по техническому обслуживанию интегрированной системы безопасности</t>
  </si>
  <si>
    <t>Біріктірілген қауіпсіздік жүйесіне қызмет көрсету бойынша қызметтер</t>
  </si>
  <si>
    <t>Услуги по техническому обслуживанию и сопровождению системы электронного документооборота</t>
  </si>
  <si>
    <t>Электронды құжат айналысын техникалық қызмет көрсету және қолдау қызметтер</t>
  </si>
  <si>
    <t>Бағдарламалық қамтамасыз етуды жаңарту бойынша қызметтер</t>
  </si>
  <si>
    <t>Қолда бар бағдарламалық қамтамасыз етуді жаңарту бойынша қызметтер</t>
  </si>
  <si>
    <t>Услуги по продлению действия лицензионного программного обеспечения, подписка на обновления программного обеспечения</t>
  </si>
  <si>
    <t>Лицензиялық бағдарламалық қамтамасыз ету әрекет ету уақытын ұзарту бойынша қызметтері; бағдарламалық қамтамасыз етуді жаңартуға жазылу</t>
  </si>
  <si>
    <t>Услуги по обновлению программного обеспечения SafeQ</t>
  </si>
  <si>
    <t>SafeQ бағдарламалық қамтамасыз етуді жаңарту бойынша қызметтері</t>
  </si>
  <si>
    <t>февраль, март 2017 года</t>
  </si>
  <si>
    <t>62.02.30.000.001.00.0777.000000000000</t>
  </si>
  <si>
    <t>Услуги по сопровождению и технической поддержке информационной системы</t>
  </si>
  <si>
    <t>Ақпараттық жүйені техникалық қамтамасыз ету және жүргізу бойынша қызмет атқарулар</t>
  </si>
  <si>
    <t>Услуги по сопровождению и развитию системы SAP</t>
  </si>
  <si>
    <t xml:space="preserve">SAP жүйесін жүргізу және  дамыту бойынша қызмет атқарулар </t>
  </si>
  <si>
    <t>Услуги по технической поддержке системы SAP</t>
  </si>
  <si>
    <t xml:space="preserve">SAP жүйесін техникалық қамтамасыз ету бойынша қызмет атқарулар </t>
  </si>
  <si>
    <t>Электронды архивті техникалық қамтамасыз ету және қолдау бойынша қызметтер</t>
  </si>
  <si>
    <t>Интеграциялық қызмет көрсету шинасын техникалық қамтамасыз ету</t>
  </si>
  <si>
    <t>62.01.11.900.008.00.0777.000000000000</t>
  </si>
  <si>
    <t>Услуги по интегрированию программного обеспечения</t>
  </si>
  <si>
    <t>Ақпараттық қамтамасыз етуді интеграциялау бойынша қызмет</t>
  </si>
  <si>
    <t>Услуги по интегрированию программного обеспечения и аналогичных систем</t>
  </si>
  <si>
    <t>Ақпараттық қамтамасыз ету және сәйкес жүйелерді интеграциялау бойынша қызмет</t>
  </si>
  <si>
    <t>Внедрение функциональности ТОРО в системе SAP</t>
  </si>
  <si>
    <t>SAP жүйесінде ТОРО функционалын енгізу</t>
  </si>
  <si>
    <t>г.Жанаозен</t>
  </si>
  <si>
    <t>Внедрение системы поддержки пользователей SAP на базе SAP Solution Manager</t>
  </si>
  <si>
    <t xml:space="preserve">SAP Solution Manager негізінде  SAP қолданушыларды қолдау жүйесін енгізу </t>
  </si>
  <si>
    <t>26.20.13.000.009.01.0796.000000000001</t>
  </si>
  <si>
    <t>Сервер</t>
  </si>
  <si>
    <t>Общего назначения, сверхплотный с горизонтальным масштабированием ресурсов</t>
  </si>
  <si>
    <t>Көлденең маштабтау қорымен аса тығыз, жалпы мақсатты</t>
  </si>
  <si>
    <t>Услуги по технической поддержке интеграционной сервисной шины</t>
  </si>
  <si>
    <t>62.02.30.000.004.00.0777.000000000000</t>
  </si>
  <si>
    <t>Услуги по модернизации информационной системы</t>
  </si>
  <si>
    <t>Ақпараттық жүйені жаңарту жөніндегі қызмет көрсетулер</t>
  </si>
  <si>
    <t>Услуги по модернизации информационной системы "Электронный архив"</t>
  </si>
  <si>
    <t>Электрондық архив ақпараттық жүйені жаңарту жөніндегі қызмет көрсетулер</t>
  </si>
  <si>
    <t>Услуги по техническому обслуживанию и сопровождению электронного архива</t>
  </si>
  <si>
    <t>06.10.10.110.000.00.0168.000000000019</t>
  </si>
  <si>
    <t>Нефть</t>
  </si>
  <si>
    <t xml:space="preserve">Мұнай </t>
  </si>
  <si>
    <t>сырая, массовая доля воды не более 0,5%, массовая концентрация хлористых солей не более 300 мг/дм3, сернистая, средняя, группа 2, СТ РК 1347-2005</t>
  </si>
  <si>
    <t>Күкiрттi орташа 2 топ, судың салмақтық үлесі, %, хлорлы тұздардың 0, 5 аспайтын, жаппай шоғырландыруы, мг/дм3, 300 аспайтын</t>
  </si>
  <si>
    <t xml:space="preserve"> DDP</t>
  </si>
  <si>
    <t>тонна (метрическая)</t>
  </si>
  <si>
    <t>20.59.42.900.009.00.0168.000000000000</t>
  </si>
  <si>
    <t xml:space="preserve"> Монометиланилин (N-метиланилин)</t>
  </si>
  <si>
    <t>Монометиланилин (N-метиланилин)</t>
  </si>
  <si>
    <t>технический, присадка к топливу, для повышения октанового числа</t>
  </si>
  <si>
    <t>техникалық, отынға қоспа, октан санын арттыру үшін</t>
  </si>
  <si>
    <t xml:space="preserve">Октаноповышающие присадки - Присадки N-метиланилин (ММА) для повышения октанового числа автобензина и улучшения качественных параметров </t>
  </si>
  <si>
    <t xml:space="preserve">Октан арттырушы қоспалар - авто жанармайдың октан санын арттыру және сапалық параметрлерін жақсартуға арналған N-метиланилин (ММА) отырғыштары </t>
  </si>
  <si>
    <t>Павлодарская область, г.Павлодар, ул.Химкомбинатовская 1, База ТОО "ПНХЗ"</t>
  </si>
  <si>
    <t>с даты заключения договора по 31 декабря 2017 года (в течении 15 календарных дней с даты получения заявки на поставку товара)</t>
  </si>
  <si>
    <t>Атырауская область, г.Атырау, ул. З.Кабдолова,1, склад ТОО "АНПЗ"</t>
  </si>
  <si>
    <t>19.20.99.000.000.00.0999.000000000000</t>
  </si>
  <si>
    <t>Работы по переработке нефти</t>
  </si>
  <si>
    <t>Мұнайды өңдеу бойынша жұмыстар</t>
  </si>
  <si>
    <t>Павлодарская область, г.Павлодар</t>
  </si>
  <si>
    <t>Атырауская область, г.Атырау</t>
  </si>
  <si>
    <t>ПНХЗ мұнай өңдеу жөніндегі жұмыстар</t>
  </si>
  <si>
    <t>АНПЗ мұнай өңдеу жөніндегі жұмыстар</t>
  </si>
  <si>
    <t xml:space="preserve">Работы по переработке нефти на ПНХЗ </t>
  </si>
  <si>
    <t>Работы по переработке нефти на АНПЗ</t>
  </si>
  <si>
    <t>52.29.19.100.000.00.0777.000000000000</t>
  </si>
  <si>
    <t>Услуги по транспортно-экспедиторскому обслуживанию</t>
  </si>
  <si>
    <t>Көліктік-экспедиторлық қызмет көрсету қызметтері</t>
  </si>
  <si>
    <t>Комплекс услуг по транспортно-экспедиторскому обслуживанию</t>
  </si>
  <si>
    <t>Көліктік-экспедиторлық қызмет көрсету жөніндегі қызметтер кешені</t>
  </si>
  <si>
    <t>Услуги транспортной экспедиции на подъездных путях ПНХЗ (грузоотправление нефтепродуктов). Услуга грузоотправления  нефтепродуктов на ПНХЗ (предъявление  груза к перевозке, оформление перевозочных документов)</t>
  </si>
  <si>
    <t xml:space="preserve">ПМХЗ кіреберіс жолдарындағы көлік экспедициясы қызметі (мұнай өнімдерін жүк ретінде жөнелту). ПМХЗ-де мұнай өнімдерін жүк ретінде жөнелту қызметтері (жүкті тасымалдауға беру, тасымал құжаттарын ресімдеу)  </t>
  </si>
  <si>
    <t>Павлодарская область, г.Павлодар, подъездные пути ТОО "ПНХЗ"</t>
  </si>
  <si>
    <t>Услуги транспортной экспедиции на подъездных путях АНПЗ (грузоотправление нефтепродуктов). Услуга грузоотправления  нефтепродуктов на АНПЗ (предъявление  груза к перевозке, оформление перевозочных документов)</t>
  </si>
  <si>
    <t xml:space="preserve">АМӨЗ кіреберіс жолдарындағы көлік экспедициясы қызметі (мұнай өнімдерін жүк ретінде жөнелту). АМӨЗ-де мұнай өнімдерін жүк ретінде жөнелту қызметтері (жүкті тасымалдауға беру, тасымал құжаттарын ресімдеу)  </t>
  </si>
  <si>
    <t>Атырауская область, г.Атырау, подъездные пути ТОО "АНПЗ"</t>
  </si>
  <si>
    <t>52.21.19.900.022.00.0777.000000000000</t>
  </si>
  <si>
    <t>Услуги эксплуатации подъездных путей</t>
  </si>
  <si>
    <t>Кіріс жолдарын пайдалану қызметтері</t>
  </si>
  <si>
    <t>Услуги подъездных путей на ТОО "ПНХЗ", предоставление подъездного пути, оплата времени нахождения вагонов на п/п от подачи до уборки</t>
  </si>
  <si>
    <t xml:space="preserve">"ПНХЗ" ЖШС кіреберіс жолдарының қызметі, кіреберіс жолдарын беру, вагондарды алғанға дейін "ЛогистикТрансПВ" ЖШС кіреберіс жолдарында тұру уақытына ақы төлеу    </t>
  </si>
  <si>
    <t>Павлодарская область, г.Павлодар, ст. Павлодар-порт</t>
  </si>
  <si>
    <t>Услуги прохождения вагонов по соед. пути: предоставление подъездного (соедительного) пути по прохождению вагонов на станции Акжайык по ТОО "АНПЗ"</t>
  </si>
  <si>
    <t xml:space="preserve">Қосылатын жолдар бойынша вагондардың өту қызметі: "Ақжайық станциясынан "АМӨЗ" ЖШС-ға дейін вагондардың өтуі үшін кіреберіс (қосылатын) жолдарын беру </t>
  </si>
  <si>
    <t>Атырауская область, г.Атырау, ст. Акжайык</t>
  </si>
  <si>
    <t>Услуги подъездных путей на ТОО "АНПЗ", предоставление подъездного пути, оплата времени нахождения вагонов на п/п от подачи до уборки</t>
  </si>
  <si>
    <t xml:space="preserve">"АМӨЗ" ЖШС кіреберіс жолдарының қызметі, кіреберіс жолдарын беру, вагондарды алғанға дейін "Атырау Логистик Сервис - БӨ" ЖШС кіреберіс жолдарында тұру уақытына ақы төлеу    </t>
  </si>
  <si>
    <t>Атырауская область, г.Атырау, ст. Акжайык, п/п. ТОО "АНПЗ"</t>
  </si>
  <si>
    <t>77.39.19.900.016.00.0777.000000000000</t>
  </si>
  <si>
    <t>Услуги по аренде резервуаров</t>
  </si>
  <si>
    <t>Резервуарларды жалдау жөніндегі көрсетілетін  қызметтер</t>
  </si>
  <si>
    <t>Услуги по аренде резервуаров для хранения мазута, дизельного топлива, автобензинов, авиакеросина</t>
  </si>
  <si>
    <t>Мазутты, дизель отынын, автожанармайды, авиакеросинді сақтау үшін резервуарларды жалдау</t>
  </si>
  <si>
    <t>Мазутты, дизель отынын, автожанармайды, авиакерсоинді сақтау үшін резервуарларды жалдау</t>
  </si>
  <si>
    <t>68.20.12.960.000.00.0777.000000000000</t>
  </si>
  <si>
    <t>Услуги по аренде административных/производственных помещений</t>
  </si>
  <si>
    <t>Офистік үй-жайларды жалға алу бойынша қызметтер</t>
  </si>
  <si>
    <t xml:space="preserve">ПМХЗ-де телефон үй-жайын жалдау жөніндегі қызметтер </t>
  </si>
  <si>
    <t xml:space="preserve">Услуги по аренде телефонизированного помещения  на АНПЗ </t>
  </si>
  <si>
    <t xml:space="preserve">АМОЗ-де телефон үй-жайын жалдау жөніндегі қызметтер </t>
  </si>
  <si>
    <t>80.10.12.000.000.00.0777.000000000000</t>
  </si>
  <si>
    <t>Услуги охраны</t>
  </si>
  <si>
    <t>Күзету қызметтері</t>
  </si>
  <si>
    <t>Услуги охраны (патрулирование/охрана объектов/помещений/имущества/людей и аналогичное)</t>
  </si>
  <si>
    <t>Күзету қызметтері (тору/объектлерді күзету/ғимараттарды/мүліктерді/адамдар мен ұқсастарды)</t>
  </si>
  <si>
    <t>Услуги военизированной железнодорожной охраны (услуги по охране и сопровождению груза (ГСМ), поставляемых ж.д. цистернами)</t>
  </si>
  <si>
    <t xml:space="preserve">Темір жол цистерналармен жеткізілетін жүкті (ЖЖМ) қорғау және алып жүру жөніндегі қызмет көрсетулер </t>
  </si>
  <si>
    <t>январь 2017 года</t>
  </si>
  <si>
    <t>82.19.13.000.001.00.0777.000000000000</t>
  </si>
  <si>
    <t>Услуги по оформлению</t>
  </si>
  <si>
    <t>Ресімдеу жөніндегі қызметтер</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</si>
  <si>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</si>
  <si>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Техникалық/ құқық белгілеуші/рұқсат беруші және басқа құжаттарды алу/ресімдеу жөніндегі қызметтер (Тиісті тіркеулерде/органдарда мен ұқсастарда ресімдеу/қайта ресімдеу/дайындау/қайта дайындау/тіркеу/қайта тіркеу )</t>
  </si>
  <si>
    <t xml:space="preserve">Услуги по оформлению сопроводительных накладных на нефтепродукты (СНН) </t>
  </si>
  <si>
    <t>Мұнай өнімдеріне жолдама жүкқұжатын рәсімдеу жөніндегі көрсетілетін қызметі</t>
  </si>
  <si>
    <t>Қызметкерлерді беру жөніндегі қызмет көрсетулері</t>
  </si>
  <si>
    <t>49.20.12.200.000.00.0777.000000000000</t>
  </si>
  <si>
    <t>Услуги железнодорожного транспорта по перевозкам нефтепродуктов в вагонах-цистернах</t>
  </si>
  <si>
    <t>Жүкті экспедициялау бойынша қызметтер</t>
  </si>
  <si>
    <t xml:space="preserve">ТЭО по перевозке грузов жд транспортом с представлением услуг оперирования вагонов </t>
  </si>
  <si>
    <t xml:space="preserve">Вагондардың операциялық қызметі мен қоса жүкті темір жол көлігімен тасымалдау жөніндегі ТЭН. </t>
  </si>
  <si>
    <t>Республика Казахстан</t>
  </si>
  <si>
    <t>Тауардың шығуы туралы сараптама жүргізу жөніндегі қызметтер</t>
  </si>
  <si>
    <t xml:space="preserve">Услуги по проведению экспертизы происхождения товара </t>
  </si>
  <si>
    <t>84.11.12.200.000.00.0777.000000000000</t>
  </si>
  <si>
    <t>Услуги по таможенному оформлению</t>
  </si>
  <si>
    <t>Кедендік рәсімдеу бойынша қызметтер</t>
  </si>
  <si>
    <t>Кедендік рәсімдеу бойынша қызметтер кешені</t>
  </si>
  <si>
    <t xml:space="preserve"> Услуги таможенного представителя по таможенному оформлению нефтепродуктов на экспорт</t>
  </si>
  <si>
    <t xml:space="preserve">Өнімдері экспортқа кедендік ресімдеу жөніндегі кедендік өкілінің қызметін сатып алу   </t>
  </si>
  <si>
    <t>Кеден органдары алдындағы жауапкершілікті сақтандыру бойынша қызметтер</t>
  </si>
  <si>
    <t>Добровольное страхование гражданско-правовой ответственности перед таможенными органами (обеспечение уплаты таможенных пошлин).</t>
  </si>
  <si>
    <t xml:space="preserve">(кедендік бажды төлеуді қамтамасыз ету) Кеден органдары алдындағы  азаматтық-құқықтық жауапкершілікті  ерікті сақтандыру  </t>
  </si>
  <si>
    <t>71.20.19.000.011.00.0777.000000000000</t>
  </si>
  <si>
    <t>Услуги по проведению лабораторных/лабораторно-инструментальных исследований/анализов</t>
  </si>
  <si>
    <t xml:space="preserve">Зертханалық/зертхана-құралжабдық зерттеу жүргізу жөніндегі қызметтер </t>
  </si>
  <si>
    <t>Услуги независимых лабораторных исследований для таможенного декларирования товаров (мазут, ВГО, печное топливо)</t>
  </si>
  <si>
    <t>тауарлады кедендік декларациялау ушін тәуелсіз зертханалық зерттеулерді жүргізу жөніндегі қызметтер</t>
  </si>
  <si>
    <t xml:space="preserve">Информационно-аналитические издания по обзору международных рынков нефти и нефтепродуктов </t>
  </si>
  <si>
    <t>Халықаралық мұнай және мұнай өнімдері рыноктарын шолу жөніндегі ақпараттық-талдау басылымдары</t>
  </si>
  <si>
    <t xml:space="preserve">Услуги по информационному обеспечению котировками цен на нефть и нефтепродуктами в режиме реального времени  </t>
  </si>
  <si>
    <t xml:space="preserve"> Дәл уақытта режимінде мұнай мен мұнай өнімдерінің бағалар котировкалары бойынша ақпараттық қамтамасыз ету жөніндегі қызмет көрсетулер </t>
  </si>
  <si>
    <t>73.20.11.000.000.00.0777.000000000000</t>
  </si>
  <si>
    <t>Услуги по изучению/исследованию/мониторингу/анализу рынка/деятельности</t>
  </si>
  <si>
    <t>Рынокты/қызметті зерделеу/зерттеу/мониторингілеу/талдау жөніндегі қызмет көрсетулер</t>
  </si>
  <si>
    <t>Услуги по исследованию транспортных и сопутствующих издержек, возникающих при экспорте казахстанской нефти</t>
  </si>
  <si>
    <t>Қазақстандық мұнайды экспорттау кезінде туындайтын көліктік және қосымша шығындарды тексеру жөніндегі қызмет көрсетулер</t>
  </si>
  <si>
    <t>74.90.12.000.005.00.0777.000000000000</t>
  </si>
  <si>
    <t>Услуги по оценке стоимости товарно-материальных ценностей</t>
  </si>
  <si>
    <t>Тауарлық, материалдық құндылықтарды бағалау қызметі</t>
  </si>
  <si>
    <t xml:space="preserve">Услуги по оценке (экспертиза) рыночной стоимости сырой нефти на экспорт </t>
  </si>
  <si>
    <t>Экспортталатын мұнайдың нарықтық құнын бағалау (экспертиза) қызмет көрсетулер</t>
  </si>
  <si>
    <t>Ақпараттық жүйені сүйемелдеу және техникалық қолдау бойынша қызметтер</t>
  </si>
  <si>
    <t>Ақпараттық жүйені жүргізу және техникалық қолдау жөніндегі қызметтер</t>
  </si>
  <si>
    <t>Rail-Тариф тасу ақысын есептеу үшін бағдарламалық қамтамасыз етуді жүргізу  жөніндегі қызмет көрсетулер</t>
  </si>
  <si>
    <t>71.20.19.000.010.00.0777.000000000000</t>
  </si>
  <si>
    <t>Услуги по диагностированию/экспертизе/анализу/испытаниям/тестированию/осмотру</t>
  </si>
  <si>
    <t>Диагностикалау/сараптамалау/ талдау/ сынау/ тестлеу/ байқау жөніндегі қызмет көрсетулер</t>
  </si>
  <si>
    <t>Услуги по выдаче сертификатов о происхождении товара</t>
  </si>
  <si>
    <t>Мұнай мен мұнай өнімдерінің шығу елін айқындау жөніндегі сараптамалық қызмет көрсетулер</t>
  </si>
  <si>
    <t>Бағдарламалық қамтамасыз етуді пайдалану құқығына лицензияны ұзарту бойынша қызметтер</t>
  </si>
  <si>
    <t>Услуги по продлению лицензии  для оформления таможенных документов</t>
  </si>
  <si>
    <t>Кедендік құжаттарды ресімдеу үшін бағдарламалық қамтамасыз етуді пайдалану құқығына лицензияны ұзарту бойынша қызметтер</t>
  </si>
  <si>
    <t>Диагностикалау/сараптамалау/талдау/сынақтамалау/тестілеу/тексеру қызметтері</t>
  </si>
  <si>
    <t xml:space="preserve">Услуги по сопровождению программного обеспечения для расчета провозной платы Rail-Тариф </t>
  </si>
  <si>
    <t>ВСЕГО:</t>
  </si>
  <si>
    <t>Салық органдарының жақтарынан қосымша есептеп шығаруларын минимизациялаудың және салық есептеудегі туындайтын қиын мәселелерi бойынша консультациялық қызметтер</t>
  </si>
  <si>
    <t>Консультации по налоговому сопровождению финансово-хозяйственой деятельности АО "РД "КазМунайГаз" за 2015-2016 гг</t>
  </si>
  <si>
    <t>ӨБ ҚазМұнайГаз АҚ 2015-2016жж. қаржылық-өндірістік қызметінде салық сұрақтары бойынша консультациялық қызмет көрсету</t>
  </si>
  <si>
    <t xml:space="preserve"> Қолданбалы бағдарламалық қамтамасыз етудің техникалық қызмет көрсетуі мен әкімшілендіру бойынша қызметтер</t>
  </si>
  <si>
    <t>Бағдарламалық қамтамасыз етудің қолданбалы техникалық қызмет көрсетуі мен әкімшілендіру бойынша қызметтер</t>
  </si>
  <si>
    <t>Услуги по технической поддержке и обслуживанию 1С:Бухгалтерия 8.2</t>
  </si>
  <si>
    <t>1С:Бухгалтерия 8.2 техникалық қолдау және қызмет көрсету жөніндегі қызмет көрсетулер;</t>
  </si>
  <si>
    <t>66.29.11.000.000.00.0777.000000000000</t>
  </si>
  <si>
    <t>Услуги актуариев</t>
  </si>
  <si>
    <t>Актуарийлер қызметтері</t>
  </si>
  <si>
    <t>Услуги по актуарной оценке обязательств по состоянию на 31 декабря 2016 года</t>
  </si>
  <si>
    <t>2016 жылдың 31 желтоқсанындағы жағдай бойынша міндеттемелерді пайымды бағалау жөніндегі қызмет көрсетулер</t>
  </si>
  <si>
    <t>с 01 января 2017 года по 28 февраля 2017 года</t>
  </si>
  <si>
    <t>авансовый платеж-90%</t>
  </si>
  <si>
    <t>комплект</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</si>
  <si>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</si>
  <si>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</si>
  <si>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</si>
  <si>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Ақпараттар беру жөніндегі қызмет көрсетулер</t>
  </si>
  <si>
    <t>Ақпараттар беру (БАҚ-тан, деректер базаларынан ақпараттар, басқа да жинақталған/өңделген мәліметтер) жөніндегі қызмет көрсетулер</t>
  </si>
  <si>
    <t xml:space="preserve"> декабрь 2016 года, январь 2017 года</t>
  </si>
  <si>
    <t>декабрь 2016 года, январь 2017 года</t>
  </si>
  <si>
    <t>82.99.19.000.005.00.0777.000000000000</t>
  </si>
  <si>
    <t>Услуги по ведению секретного делопроизводства</t>
  </si>
  <si>
    <t>Құпия іс жүргізу жөніндегі қызмет көрсетулер</t>
  </si>
  <si>
    <t>Құпия іс жүргізу  жөніндегі қызмет көрсетулер</t>
  </si>
  <si>
    <t>Обеспечение режима секретности, ведение секретного делопроизводства, организация технической защиты используемых государственных секретов</t>
  </si>
  <si>
    <t>Құпиялық режимін қамтамасыз ету, құпия ісқағаздарын жүргізу, пайдаланылатын мемлекеттік құпияларды техникалық қорғауды ұйымдастыру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</si>
  <si>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</si>
  <si>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</si>
  <si>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Тауарлар, жұмыстар мен қызмет көрсетулердің бірыңғай номенклатуралық анықтамалықты пайдалануға ұсыну жөніндегі қызмет көрсетулер</t>
  </si>
  <si>
    <t>Услуги по актуализации Единого номенклатурного справочника товаров, работ и услуг</t>
  </si>
  <si>
    <t>62.09.20.000.005.00.0777.000000000000</t>
  </si>
  <si>
    <t>Услуги по пользованию информационной системой электронных закупок</t>
  </si>
  <si>
    <t>Электрондық сатып алудың ақпараттық жүйесіне кіруді қамтамасыз ету жөніндегі қызмет көрсетулер</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</si>
  <si>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</si>
  <si>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</si>
  <si>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</si>
  <si>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</si>
  <si>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Бастамашылық құлақтандыруға арналған коммуникация құралдарын ұсыну жөніндегі қызмет көрсетулер</t>
  </si>
  <si>
    <t xml:space="preserve">Услуги по предоставлению средств коммуникации для инициативного информирования в соответствии с регуляторными требованиями Великобритании. </t>
  </si>
  <si>
    <t xml:space="preserve">Ұлыбританияның реттеуші талаптарына сәйкес бастамашылық құлақтандыруға арналған коммуникация құралдарын ұсыну жөніндегі қызмет көрсетулер. </t>
  </si>
  <si>
    <t>ДК қызметін бағалау</t>
  </si>
  <si>
    <t>Халықаралық стандарттарға және рейтингтік агенттіктердің талаптарына сәйкес "ҚазМұнайГаз" БӨ" АҚ Директорлар кеңесінің қызметіне баға беру және оны жетілдіру жөнінде ұсынымдар дайындау</t>
  </si>
  <si>
    <t>66.19.91.335.000.00.0777.000000000000</t>
  </si>
  <si>
    <t>Услуги по финансовым консультациям</t>
  </si>
  <si>
    <t>Қаржылық консультациялар жөніндегі қызмет көрсетулер</t>
  </si>
  <si>
    <t>61.90.10.400.002.00.0777.000000000000</t>
  </si>
  <si>
    <t>Услуги по предоставлению средств коммуникаций для инициативного информирования</t>
  </si>
  <si>
    <t xml:space="preserve">74.90.19.000.000.00.0777.000000000000 </t>
  </si>
  <si>
    <t>Услуги консультационные по оценке/анализу деятельности</t>
  </si>
  <si>
    <t>Комплекс консультационных услуг по оценке/анализу деятельности</t>
  </si>
  <si>
    <t>Оценка деятельности совета директоров в АО «РД КазМунайГаз» в соответствии с международными стандартами и требованиями рейтинговых агентств и выработка рекомендаций по ее совершенствованию</t>
  </si>
  <si>
    <t>Нефть сырая, соответствующая требованиям СТ РК 1347-2005, для дальнейшей переработке на НПЗ РК</t>
  </si>
  <si>
    <t xml:space="preserve">Шикі мұнай, СТ РК 1347-2005 талаптарына сәйкес келетін, одан әрі МХЗ-де өңдеу үшін  </t>
  </si>
  <si>
    <t>Нефть сырая, соответствующая требованиям СТ РК 1347-2005, для дальнейшей переработке на НХЗ</t>
  </si>
  <si>
    <t>Нефть сырая, соответствующая требованиям СТ РК 1347-2005, для дальнейшей переработке на НПЗ</t>
  </si>
  <si>
    <t xml:space="preserve">Шикі мұнай, СТ РК 1347-2005 талаптарына сәйкес келетін, одан әрі МӨЗ-де өңдеу үшін  </t>
  </si>
  <si>
    <t>НПЗ РК</t>
  </si>
  <si>
    <t>при страховании на случай болезни-Республика Казахстан, при выезде Застрахованных за рубеж по Международному страховому полису-зарубежные страны</t>
  </si>
  <si>
    <t>51.21.14.000.001.00.0777.000000000000</t>
  </si>
  <si>
    <t>Услуги воздушного транспорта по перевозкам пассажиров без расписания</t>
  </si>
  <si>
    <t xml:space="preserve">Әуе көлігінің жолаушыларды кестесіз тасымалдау бойынша қызмет көрсетулері </t>
  </si>
  <si>
    <t>Услуги воздушного транспорта по перевозкам пассажиров без расписания (внутренние и международные)</t>
  </si>
  <si>
    <t>Әуе көлігінің жолаушыларды кестесіз тасымалдау бойынша қызмет көрсетулері (ішкі және сыртқы)</t>
  </si>
  <si>
    <t xml:space="preserve">Услуги по аренде помещения  на ПНХЗ </t>
  </si>
  <si>
    <t>1 Т</t>
  </si>
  <si>
    <t>2 Т</t>
  </si>
  <si>
    <t>3 Т</t>
  </si>
  <si>
    <t>4 Т</t>
  </si>
  <si>
    <t>5 Т</t>
  </si>
  <si>
    <t>6 Т</t>
  </si>
  <si>
    <t>7 Т</t>
  </si>
  <si>
    <t>8 Т</t>
  </si>
  <si>
    <t>9 Т</t>
  </si>
  <si>
    <t>10 Т</t>
  </si>
  <si>
    <t>11 Т</t>
  </si>
  <si>
    <t>12 Т</t>
  </si>
  <si>
    <t>13 Т</t>
  </si>
  <si>
    <t>14 Т</t>
  </si>
  <si>
    <t>15 Т</t>
  </si>
  <si>
    <t>16 Т</t>
  </si>
  <si>
    <t>17 Т</t>
  </si>
  <si>
    <t>18 Т</t>
  </si>
  <si>
    <t>1 Р</t>
  </si>
  <si>
    <t>2 Р</t>
  </si>
  <si>
    <t>3 Р</t>
  </si>
  <si>
    <t>4 Р</t>
  </si>
  <si>
    <t>5 Р</t>
  </si>
  <si>
    <t>6 Р</t>
  </si>
  <si>
    <t>7 Р</t>
  </si>
  <si>
    <t>8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</si>
  <si>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</si>
  <si>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</si>
  <si>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</si>
  <si>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</si>
  <si>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</si>
  <si>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</si>
  <si>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</si>
  <si>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</si>
  <si>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</si>
  <si>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</si>
  <si>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</si>
  <si>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</si>
  <si>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</si>
  <si>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</si>
  <si>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</si>
  <si>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</si>
  <si>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</si>
  <si>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</si>
  <si>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</si>
  <si>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</si>
  <si>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</si>
  <si>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</si>
  <si>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</si>
  <si>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</si>
  <si>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</si>
  <si>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</si>
  <si>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</si>
  <si>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</si>
  <si>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</si>
  <si>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</si>
  <si>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</si>
  <si>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</si>
  <si>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</si>
  <si>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</si>
  <si>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</si>
  <si>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</si>
  <si>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</si>
  <si>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</si>
  <si>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</si>
  <si>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</si>
  <si>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</si>
  <si>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</si>
  <si>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</si>
  <si>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</si>
  <si>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</si>
  <si>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</si>
  <si>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</si>
  <si>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</si>
  <si>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</si>
  <si>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</si>
  <si>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</si>
  <si>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</si>
  <si>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</si>
  <si>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</si>
  <si>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</si>
  <si>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</si>
  <si>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</si>
  <si>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</si>
  <si>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</si>
  <si>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</si>
  <si>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</si>
  <si>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</si>
  <si>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</si>
  <si>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</si>
  <si>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</si>
  <si>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</si>
  <si>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</si>
  <si>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</si>
  <si>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</si>
  <si>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</si>
  <si>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</si>
  <si>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</si>
  <si>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</si>
  <si>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</si>
  <si>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</si>
  <si>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</si>
  <si>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</si>
  <si>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</si>
  <si>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</si>
  <si>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</si>
  <si>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</si>
  <si>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</si>
  <si>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</si>
  <si>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</si>
  <si>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</si>
  <si>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</si>
  <si>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</si>
  <si>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</si>
  <si>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</si>
  <si>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</si>
  <si>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</si>
  <si>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</si>
  <si>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</si>
  <si>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</si>
  <si>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</si>
  <si>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</si>
  <si>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</si>
  <si>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</si>
  <si>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</si>
  <si>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</si>
  <si>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</si>
  <si>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</si>
  <si>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</si>
  <si>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</si>
  <si>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</si>
  <si>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</si>
  <si>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31.01.11.900.000.00.0796.000000000009</t>
  </si>
  <si>
    <t>Стеллаж</t>
  </si>
  <si>
    <t>автоматизированный, с программным обеспечением, стационарный, сталь, размер 2700*3260*115 мм</t>
  </si>
  <si>
    <t>автоматтандырылған, бағдарламалық қамтамасыз етумен, стационарлық, болат, өлшемі 2700*3260*115 мм</t>
  </si>
  <si>
    <t>107 У</t>
  </si>
  <si>
    <t>Кедендік ресмдеу жөніндегі қызметтер</t>
  </si>
  <si>
    <t>Кедендік ресмдеу жөніндегі қызметтердің жиынтығы</t>
  </si>
  <si>
    <t>Услуги по таможенному оформлению товаров (нефти), перемещаемых через таможенную границу Российской Федерации и Таможенного Союза</t>
  </si>
  <si>
    <t xml:space="preserve">Ресей Федерациясының және Кеден Одағының  кедендік шекарасы арқылы өткізілетін тауарлырды кедендік ресімдеу жөніндегі қызмет көрсетулер
</t>
  </si>
  <si>
    <t>Российская Федерация, г.Москва</t>
  </si>
  <si>
    <t>Көліктік-экспедиторлық қызмет көрсету  бойынша  қызметтердің  жиынтығы</t>
  </si>
  <si>
    <r>
      <t>Транспортно-экспедиторские услуги, связанные с отгрузкой сырой нефти морским транспортом на морском терминале ЗАО "КТК-Р"</t>
    </r>
    <r>
      <rPr>
        <b/>
        <sz val="11"/>
        <color indexed="8"/>
        <rFont val="Times New Roman"/>
        <family val="1"/>
        <charset val="204"/>
      </rPr>
      <t xml:space="preserve"> </t>
    </r>
  </si>
  <si>
    <t>Теңіз көлігінің шикі мұнайды «КҚК-Р» ЖАҚ теңіз терминалында тиеуімен байланысты қөліктік-экспедиторлық қызмет көрсетулер</t>
  </si>
  <si>
    <t>108 У</t>
  </si>
  <si>
    <t>109 У</t>
  </si>
  <si>
    <t>Российская Федерация, г.Новороссийск</t>
  </si>
  <si>
    <t>Услуги по продлению срока действия лицензий SAS ABM</t>
  </si>
  <si>
    <t>110 У</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</si>
  <si>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</si>
  <si>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</si>
  <si>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с даты заключения договора по 31 декабря 2017 года</t>
  </si>
  <si>
    <t xml:space="preserve">с даты заключения договора по 31 декабря 2017 года </t>
  </si>
  <si>
    <t xml:space="preserve"> Работы по ремонту/модернизации телекоммуникационного оборудования</t>
  </si>
  <si>
    <t>Работы по ремонту/модернизации телекоммуникационного оборудования</t>
  </si>
  <si>
    <t xml:space="preserve"> Услуги фитнесс клубов</t>
  </si>
  <si>
    <t>Услуги фитнесс клубов</t>
  </si>
  <si>
    <t xml:space="preserve"> Услуги по медицинскому страхованию на случай болезни</t>
  </si>
  <si>
    <t xml:space="preserve"> Услуги по доступу к Интернету широкополосному по сетям беспроводным</t>
  </si>
  <si>
    <t xml:space="preserve"> Услуги по предоставлению лицензий на право использования юридической справочно-информационной системой</t>
  </si>
  <si>
    <t>Услуги по предоставлению лицензий на право использования к юридической справочно-информационной системой</t>
  </si>
  <si>
    <t xml:space="preserve"> Услуги по администрированию и техническому обслуживанию программного обеспечения</t>
  </si>
  <si>
    <t xml:space="preserve"> Услуги по таможенному оформлению</t>
  </si>
  <si>
    <t xml:space="preserve">Утвержден приказом управляющего директора по маркетингу, закупкам и реализации нефти АО "РД "КазМунайГаз" Найзабекова Б.Т. № 297 от 13 декабря 2016 года  </t>
  </si>
  <si>
    <t>18-1 У</t>
  </si>
  <si>
    <t>с даты заключения договора по 31 марта 2017 года</t>
  </si>
  <si>
    <t>столбец - 20, 21</t>
  </si>
  <si>
    <t>столбец - 14, 20, 21</t>
  </si>
  <si>
    <t>19-1 У</t>
  </si>
  <si>
    <t>20-1 У</t>
  </si>
  <si>
    <t>столбец - 11</t>
  </si>
  <si>
    <t>6-1 У</t>
  </si>
  <si>
    <t>исключается полностью</t>
  </si>
  <si>
    <t>39-1 У</t>
  </si>
  <si>
    <t>с 01 марта 2017 года по 31 декабря 2017 года</t>
  </si>
  <si>
    <t>столбец - 11, 14, 20, 21</t>
  </si>
  <si>
    <t>40-1 У</t>
  </si>
  <si>
    <t>42-1 У</t>
  </si>
  <si>
    <t>111 У</t>
  </si>
  <si>
    <t>112 У</t>
  </si>
  <si>
    <t>с даты заключения договора по 28 февраля 2017 года</t>
  </si>
  <si>
    <t xml:space="preserve">Утвержден приказом управляющего директора по маркетингу, закупкам и реализации нефти АО "РД "КазМунайГаз" Найзабекова Б.Т. № 314 от 28 декабря 2016 года  </t>
  </si>
  <si>
    <t>36-1 У</t>
  </si>
  <si>
    <t xml:space="preserve">Услуги по размещению информационных материалов в региональных печатных и электронных СМИ                                                                                         </t>
  </si>
  <si>
    <t xml:space="preserve">Услуги по размещению информационных материалов в отечественных электронных СМИ                                                          </t>
  </si>
  <si>
    <t>23-1 У</t>
  </si>
  <si>
    <t>24-1 У</t>
  </si>
  <si>
    <t>19-2 У</t>
  </si>
  <si>
    <t>13-1 Т</t>
  </si>
  <si>
    <t>столбец - 19. 20. 21</t>
  </si>
  <si>
    <t>61-1 У</t>
  </si>
  <si>
    <t>62-1 У</t>
  </si>
  <si>
    <t>столбец - 11, 20, 21</t>
  </si>
  <si>
    <t>64-1 У</t>
  </si>
  <si>
    <t>65-1 У</t>
  </si>
  <si>
    <t>66-1 У</t>
  </si>
  <si>
    <t>113 У</t>
  </si>
  <si>
    <t>114 У</t>
  </si>
  <si>
    <t>79.90.39.335.000.00.0777.000000000000</t>
  </si>
  <si>
    <t>Услуги по бронированию и продаже железнодорожных и авиа проездных билетов</t>
  </si>
  <si>
    <t>Темір жол және авиа жол жүру билеттерін брондау және сату жөніндегі қызмет көрсетулер</t>
  </si>
  <si>
    <t>Услуги по бронированию и продаже проездных билетов</t>
  </si>
  <si>
    <t>Услуги по бронированию и продаже железнодорожных и авиа билетов для работников ЦА АО "Разведка Добыча КазМунайГаз"</t>
  </si>
  <si>
    <t>«ҚазМұнайГаз» БӨ» АҚ ОА қызметкерлері үшін темір жол және авиа жол жүру билеттерін брондау және сату жөніндегі қызмет көрсетулер</t>
  </si>
  <si>
    <t>115 У</t>
  </si>
  <si>
    <t>Интернет жүйесіндегі ақпараттық ресурстарға қол жеткізу жөніндегі қызмет көрсетулер</t>
  </si>
  <si>
    <t>Интернет жүйесіндегі ақпараттық ресурстарға қол жеткізу жөніндегі қызмет көрсетулер (пайдаланушыларды сертификаттау, рұқсат алу және т.б.)</t>
  </si>
  <si>
    <t>Доступ к интернет ресурсу Учет.kz, сетевой доступ к бухгалтерской информации и консультации специалистов на портале Учет.kz www.uchet.kz</t>
  </si>
  <si>
    <t>Учет.kz интернет ресурсына қол жеткізу, Учет.kz www.uchet.kz порталында бухгалтерлік ақпараттарға желілік қол жеткізу және мамандардың консультациялары</t>
  </si>
  <si>
    <t>г. Астана</t>
  </si>
  <si>
    <t>116 У</t>
  </si>
  <si>
    <t xml:space="preserve">Услуги по организации и проведению форума «День молодых специалистов» АО «РД «КазМунайГаз» </t>
  </si>
  <si>
    <t>"ҚазМұнайГаз" БӨ" АҚ Жас мамандар күні форумын ұйымдастыру және өткізу жөніндегі қызмет көрсетулер</t>
  </si>
  <si>
    <t>г.Атырау</t>
  </si>
  <si>
    <t>с даты заключения договора по 31 июля 2017 года</t>
  </si>
  <si>
    <t>117 У</t>
  </si>
  <si>
    <t>Консультационные услуги по внедрению и применению систем электронного аудита и горизонтального мониторинга</t>
  </si>
  <si>
    <t>Электрондық аудит және көлденен мониторингты енгізу және қолдану бойынша консультациялық қызмет көрсету</t>
  </si>
  <si>
    <t>19 Т</t>
  </si>
  <si>
    <t>20 Т</t>
  </si>
  <si>
    <t>21 Т</t>
  </si>
  <si>
    <t>22 Т</t>
  </si>
  <si>
    <t>23 Т</t>
  </si>
  <si>
    <t>24 Т</t>
  </si>
  <si>
    <t>25 Т</t>
  </si>
  <si>
    <t>26 Т</t>
  </si>
  <si>
    <t>27 Т</t>
  </si>
  <si>
    <t>58.19.19.900.002.00.0796.000000000000</t>
  </si>
  <si>
    <t>Визитная карточка</t>
  </si>
  <si>
    <t>Таныстыру карточкасы</t>
  </si>
  <si>
    <t>цветная, двухсторонняя</t>
  </si>
  <si>
    <t>түрлі түсті, екі жақты</t>
  </si>
  <si>
    <t>Печать: 4/4; Бумага: Лён 280 гр/м²; Формат: 90*50 мм;</t>
  </si>
  <si>
    <t>Мөрі: 4/4; Қағаз: Зығыр 280 гр/м2; Формат: 90*50 мм;</t>
  </si>
  <si>
    <t>с даты заключения договора по 31 декабря 2017 года, частями по заявке Заказчика</t>
  </si>
  <si>
    <t>авансовый платеж-30%</t>
  </si>
  <si>
    <t>ТПХ</t>
  </si>
  <si>
    <t>17.23.12.700.014.00.0796.000000000000</t>
  </si>
  <si>
    <t>Фишка</t>
  </si>
  <si>
    <t>для руководителя, бумажная, формат А6</t>
  </si>
  <si>
    <t>басшы үшін, қағаздық, форматы А6</t>
  </si>
  <si>
    <t>Печать: 4/0; Бумага: Лен 90 гр/м²; Формат: А6; с нумерацией</t>
  </si>
  <si>
    <t>Мөрі: 4/0 Қағаз Зығыр 90 гр/м2, Формат А6 нөмірленген</t>
  </si>
  <si>
    <t>17.23.13.700.000.00.0796.000000000001</t>
  </si>
  <si>
    <t>Бланк</t>
  </si>
  <si>
    <t>конкретного вида документа</t>
  </si>
  <si>
    <t>құжатының нақты түрінің бланкісі</t>
  </si>
  <si>
    <t>Печать: 4/0; Бумага: Лен 160 гр/м²; Формат: А4; нумерация, тиснение</t>
  </si>
  <si>
    <t>Мөрі: 4/0 Қағаз Зығыр 160 гр/м2 А4 Форматты нөмірлеу, өрнек салу</t>
  </si>
  <si>
    <t>17.23.13.130.000.00.0796.000000000000</t>
  </si>
  <si>
    <t>Журнал</t>
  </si>
  <si>
    <t>регистрации</t>
  </si>
  <si>
    <t>тіркеу журналы</t>
  </si>
  <si>
    <t>Верстка и корректировка макета, формат А4, обложка картон, обтянутый синим балокроном, внутренний блок :бумага 100-120гр, сшивка страниц суровой нитью, книжный переплет.</t>
  </si>
  <si>
    <t>Беттеу және түзету макет, формат А4, мұқабасы картон, көк балокронмен қапталған, ішкі блок :қағаз 100-120гр, тігу беттерін қатал жіппен, кітаби мұқаба.</t>
  </si>
  <si>
    <t>15.12.12.900.016.00.0796.000000000006</t>
  </si>
  <si>
    <t>Папка</t>
  </si>
  <si>
    <t>конференц, из искусственной кожи, формат А 4, 50 мм, ГОСТ 28631-2005</t>
  </si>
  <si>
    <t>конференц, жасанды былғарыдан, формат А 4, 50 мм, ГОСТ 28631-2005</t>
  </si>
  <si>
    <t>Формат: А5;А4, А6,  бумага: дизайнерская; фольгирование; выборочная лакировка, лазерная резка, декоративное  украшение Вкладыш: калька с тиснением, персонализация. Конверт: бумага дизайнерская, печать 4+0, с тиснением, с адресатом</t>
  </si>
  <si>
    <t>Формат А5, А4, А6, қағаз дизайнерлік фольгирование іріктеп лактау, лазерлік кесу, сәндік әшекей ішкі кағаз калькамен басылған , дербестендіру. Конверт: дизайнерлік қағаз, мөр 4 0, адресатымен</t>
  </si>
  <si>
    <t>17.23.13.190.001.00.0796.000000000000</t>
  </si>
  <si>
    <t>Грамота</t>
  </si>
  <si>
    <t>матовая, формат А-4, полноцветная печать</t>
  </si>
  <si>
    <t>түссіз мөлдір, формат А-4, толық түрлі-түсті баспа</t>
  </si>
  <si>
    <t xml:space="preserve">Материал: лакированная кожа, тиснение золото, формат А4, внутренние листы: 280 гр, тиснение золото. </t>
  </si>
  <si>
    <t>Материалы лакталған тері, өрнек салу, алтын, А4 форматы, ішкі парақтары 280 гр, өрнектеу алтын.</t>
  </si>
  <si>
    <t>22.29.29.900.075.00.0796.000000000000</t>
  </si>
  <si>
    <t>Табличка</t>
  </si>
  <si>
    <t>Тақта</t>
  </si>
  <si>
    <t>информационная, пластиковая</t>
  </si>
  <si>
    <t>ақпараттық, пластик</t>
  </si>
  <si>
    <t>информационная, пластиковая, размер: 300х150мм., плакетка;</t>
  </si>
  <si>
    <t>ақпараттық, пластикалық, көлемі 300х150мм., плакетка</t>
  </si>
  <si>
    <t>17.23.12.700.010.00.0796.000000000000</t>
  </si>
  <si>
    <t>Календарь</t>
  </si>
  <si>
    <t>Күнтізбе</t>
  </si>
  <si>
    <t>настольный</t>
  </si>
  <si>
    <t>үстел күнтізбе</t>
  </si>
  <si>
    <t xml:space="preserve">Разм.:26х18 см, печать 4+4;
выборочная лакировка, лазерная резка, логотип: тиснение золото.
</t>
  </si>
  <si>
    <t>Мөлшері 26х18 см, мөр 4 4__таңдама лактау, лазерлік кесу, логотип алтын өрнек салу.</t>
  </si>
  <si>
    <t>17.23.12.700.010.00.0796.000000000001</t>
  </si>
  <si>
    <t>настенный</t>
  </si>
  <si>
    <t>қабырға күнтізбе</t>
  </si>
  <si>
    <t>Формат: 297х350 мм , бумага 280-300гр,  тиснение золото, выборочная лакировка, лазерная резка. Отрывные листы: 120 гр., тиснение золото, выборочная лакировка, лазерная резка. Разработка дизайна.</t>
  </si>
  <si>
    <t>Формат 297х350 мм , қағаз-280-300гр, өрнектеу алтын, іріктеп лактау, лазерлік кесу. Үзбелі парақтары 120 гр өрнектеу алтын, іріктеп лактау, лазерлік кесу. Дизайнды әзірлеу.</t>
  </si>
  <si>
    <t>столбец - 11, 21</t>
  </si>
  <si>
    <t xml:space="preserve">Утвержден приказом управляющего директора по маркетингу, закупкам и реализации нефти АО "РД "КазМунайГаз" Найзабекова Б.Т. № 14 от 23 января 2017 года  </t>
  </si>
  <si>
    <t xml:space="preserve">Услуги по подписке на ленту новостей в международных информационных агентствах (Интерфакс)                                                                                                               </t>
  </si>
  <si>
    <t xml:space="preserve">Услуги по медиа-мониторингу казахстанских и зарубежных СМИ                                                                    </t>
  </si>
  <si>
    <t>118 У</t>
  </si>
  <si>
    <t>62.01.11.900.006.00.0999.000000000000</t>
  </si>
  <si>
    <t>Работы по созданию (разработке) информационной системы</t>
  </si>
  <si>
    <t>Ақпараттық жүйені құру (әзірлеу) жұмыстары</t>
  </si>
  <si>
    <t>Внедрение автоматизированной системы управления «Единый центр обслуживания платежей для ДЗО»</t>
  </si>
  <si>
    <t>ЕТҰ-ға арналған төлемдерге қызмет көрсетудің бірыңғай орталығы» автоматтандырылған басқару жүйесін енгізу</t>
  </si>
  <si>
    <t>Услуги по предоставлению инфрмации о контрагентах резидентов и нерезидентов Республики Казахстан</t>
  </si>
  <si>
    <t>Қазақстан Республикасының резиденттері мен резидент еместерінің қарыз қарсы агенттері туралы ақпарат ұсыну жөніндегі қызмет көрсетулер</t>
  </si>
  <si>
    <t>9 Р</t>
  </si>
  <si>
    <t>30-1 У</t>
  </si>
  <si>
    <t>февраль 2017 года</t>
  </si>
  <si>
    <t xml:space="preserve">Утвержден приказом управляющего директора по маркетингу, закупкам и реализации нефти АО "РД "КазМунайГаз" Найзабекова Б.Т. № 20 от 01 февраля 2017 года  </t>
  </si>
  <si>
    <t>Уточненный план закупок товаров, работ и услуг на 2017 год по АО "РД "КазМунайГаз"</t>
  </si>
  <si>
    <t>119 У</t>
  </si>
  <si>
    <t>120 У</t>
  </si>
  <si>
    <t>121 У</t>
  </si>
  <si>
    <t>Конференцияларды/семинарларды/форумдарды/конкурстарды/корпоративтік/спорттық/мәдени/мерекелік және ұқсас іс-шараларды ұйымдастыру/өткізу бойынша қызметтер</t>
  </si>
  <si>
    <t>Конференциялар, форумдар, семинарлар, конурстар, корпоративтік, спорттық, мәдени, мерекелік және балама іс-шараларды ұйымдастыру/өткізу бойынша қызметтер</t>
  </si>
  <si>
    <t>Услуги по организации и проведения праздничных мероприятий (Международный женский день 8 Марта, праздник Найрыз)</t>
  </si>
  <si>
    <t>Мерекелік іс-шараларды ұйымдастыру және жүргізу (8 наурыз халықаралық әйелдер күні, Найрыз мейрамы) жөніндегі қызмет көрсетулер</t>
  </si>
  <si>
    <t>69.10.12.000.000.00.0777.000000000001</t>
  </si>
  <si>
    <t>Услуги юридические консультационные</t>
  </si>
  <si>
    <t>Заңгерлік консультациялық қызметтер</t>
  </si>
  <si>
    <t xml:space="preserve">Услуги юридические консультационные и услуги представительские, связанные с рынком ценных бумаг </t>
  </si>
  <si>
    <t>Бағалы қағаздар рыногы байланысты заңгерлік консультациялық қызметтер және  өкілдік қызметтер</t>
  </si>
  <si>
    <t>Юридические консультационные услуги по сопровождению пост-IPO,  в т.ч. вопросы compliance</t>
  </si>
  <si>
    <t>Пост-IPO-ны, оның ішінде compliance мәселелерін алып жүру бойынша заңгерлік консультациялық қызметтер көрсету</t>
  </si>
  <si>
    <t>48-1 У</t>
  </si>
  <si>
    <t>март, апрель 2017 года</t>
  </si>
  <si>
    <t>1-1 Т</t>
  </si>
  <si>
    <t>107-1 У</t>
  </si>
  <si>
    <t>6-1 Т</t>
  </si>
  <si>
    <t>столбец - 11, 14, 18, 20, 21</t>
  </si>
  <si>
    <t>28 Т</t>
  </si>
  <si>
    <t>26.20.13.000.008.04.0796.000000000000</t>
  </si>
  <si>
    <t>Компьютер</t>
  </si>
  <si>
    <t>Моноблок, универсальный (решающий широкий круг задач), Среднепроизводительный</t>
  </si>
  <si>
    <t>Моноблок, әмбебап (кең көлемді міндеттерді шешеді), Орташаөнімді</t>
  </si>
  <si>
    <t>Моноблок</t>
  </si>
  <si>
    <t>с даты заключения договора по 31 августа 2017 года</t>
  </si>
  <si>
    <t>10 Р</t>
  </si>
  <si>
    <t>11 Р</t>
  </si>
  <si>
    <t>12 Р</t>
  </si>
  <si>
    <t>33.20.39.900.002.00.0999.000000000000</t>
  </si>
  <si>
    <t>Работы по установке (монтажу) программно-аппаратного комплекса</t>
  </si>
  <si>
    <t>Бағдарламалық-аппаратты кешені қондыру (монтаждау) бойынша жұмыстар</t>
  </si>
  <si>
    <t>Работы по созданию «Центра аналитики и принятия решений»</t>
  </si>
  <si>
    <t>«Талдау және шешімдер қабылдау орталығын» жасақтау бойынша жұмыстар</t>
  </si>
  <si>
    <t>42.22.21.335.008.00.0999.000000000000</t>
  </si>
  <si>
    <t>Работы по установке (монтажу) телекоммуникационного оборудования и аппаратуры</t>
  </si>
  <si>
    <t>Телекоммуникациялық жабтық және аспапты қондыру (монтаждау) бойынша жұмыстар</t>
  </si>
  <si>
    <t>Работы по дооснащению (расширению) цифровой офисной автоматической телефонной станции (АТС)</t>
  </si>
  <si>
    <t>Санды кеңселік автоматты телефон станциян (АТС) жете жарақтандыру (кеңейту) бойынша жұмыстар</t>
  </si>
  <si>
    <t>Ақпараттық жүйесініді жасау (өңдеу) бойынша жұмыстар</t>
  </si>
  <si>
    <t>Работы по внедрению системы тестирования и обучения</t>
  </si>
  <si>
    <t>Сынақ және оқыту жүйесін еңгізу бойынша жұмыстар</t>
  </si>
  <si>
    <t>122 У</t>
  </si>
  <si>
    <t>Услуги по определению ценовых диапазонов планируемых к закупу товаров по лотам, стоимость которых составляет 75 и более миллионов тенге</t>
  </si>
  <si>
    <t>Тауарларды лот бойынша сатып алу жоспарланған құны 75 және одан астам миллион теңгені құрайтын бағалы диапазондарды анықтау бойынша қызметтер</t>
  </si>
  <si>
    <t xml:space="preserve">Утвержден приказом управляющего директора по маркетингу, закупкам и реализации нефти АО "РД "КазМунайГаз" Найзабекова Б.Т. № 46 от 24 февраля 2017 года  </t>
  </si>
  <si>
    <t>123 У</t>
  </si>
  <si>
    <t>Услуги по предоставлению электронно-цифровых подписей</t>
  </si>
  <si>
    <t>Услуги по предоставлению 
электронно-цифровых подписей (Услуги по предоставлению электронно-цифровых подписей для доступа на электронную систему предоставления отчетности Биржи IS2IN)</t>
  </si>
  <si>
    <t>Электрондық-цифрлық қолтаңбамен қамтамасыз ету жөніндегі қызмет көрсетулер ( Биржаның IS2IN лектрондық жүйесіне кіріп есеп беру үшін арналған электрондық-цифрлік қолтаңбамен қамтамасыз ету жөніндегі қызметтер)</t>
  </si>
  <si>
    <t xml:space="preserve">ОИ </t>
  </si>
  <si>
    <t xml:space="preserve">12 месяцев с даты заключения договора </t>
  </si>
  <si>
    <t>7-1 Р</t>
  </si>
  <si>
    <t>с 01 января 2017 года по 31 марта 2017 года</t>
  </si>
  <si>
    <t>8-1 Р</t>
  </si>
  <si>
    <t>13 Р</t>
  </si>
  <si>
    <t>14 Р</t>
  </si>
  <si>
    <t>март 2017 года</t>
  </si>
  <si>
    <t>с 01 апреля 2017 года по 31 декабря 2017 года</t>
  </si>
  <si>
    <t>12-1 Т</t>
  </si>
  <si>
    <t>со дня заявки в течение 15 календарных дней, но не позже 31 декабря 2017 года</t>
  </si>
  <si>
    <t>11-1 Р</t>
  </si>
  <si>
    <t>столбец - 7, 20, 21</t>
  </si>
  <si>
    <t>29 Т</t>
  </si>
  <si>
    <t>30 Т</t>
  </si>
  <si>
    <t>31 Т</t>
  </si>
  <si>
    <t>32 Т</t>
  </si>
  <si>
    <t>33 Т</t>
  </si>
  <si>
    <t>34 Т</t>
  </si>
  <si>
    <t>35 Т</t>
  </si>
  <si>
    <t>36 Т</t>
  </si>
  <si>
    <t>Телефонный аппарат IP базового уровня</t>
  </si>
  <si>
    <t>Негізді дәрежелік IP телефон аппараты</t>
  </si>
  <si>
    <t>со дня заявки в течение 45 календарных дней, но не позже 31 декабря 2017 года</t>
  </si>
  <si>
    <t>62.01.29.000.001.00.0796.000000000000</t>
  </si>
  <si>
    <t>Лицензия</t>
  </si>
  <si>
    <t>на программный продукт (кроме услуг по предоставлению лицензии)</t>
  </si>
  <si>
    <t>Лицензия Enhanced для подключения к системе телефонии</t>
  </si>
  <si>
    <t>Телефония жүйесіне қосу арналған Enhanced лицензиясы</t>
  </si>
  <si>
    <t>Лицензия Basic для подключения к системе телефонии</t>
  </si>
  <si>
    <t>Телефония жүйесіне қосу арналған Basic лицензиясы</t>
  </si>
  <si>
    <t>Лицензия Essential для подключения к системе телефонии</t>
  </si>
  <si>
    <t>Телефония жүйесіне қосу арналған Essential лицензиясы</t>
  </si>
  <si>
    <t>Лицензия одно- или много-оконная для подключения комнатного конечного устройства к системе Telepresence</t>
  </si>
  <si>
    <t>Telepresence жүйесіне бір- немесе көп-терезелік ақырғы жабдықты қосуға арналған лицензиясы</t>
  </si>
  <si>
    <t>Совместно используемая лицензия для многостороннего соединения</t>
  </si>
  <si>
    <t>Көп жақты</t>
  </si>
  <si>
    <t xml:space="preserve">Утвержден приказом управляющего директора по маркетингу, закупкам и реализации нефти АО "РД "КазМунайГаз" Найзабекова Б.Т. № 75 от 28 марта 2017 года  </t>
  </si>
  <si>
    <t>74.90.20.000.045.00.0777.000000000000</t>
  </si>
  <si>
    <t>Электрондық-сандық қолтаңбалар ұсыну бойынша қызмет көрсетулер</t>
  </si>
  <si>
    <t>Электрондық цифрлық қолтңбаны ұсыну бойынша қызметтер</t>
  </si>
  <si>
    <t>переходящий, 04.2017-03.2018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</si>
</sst>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_(* \(#,##0.00\);_(* &quot;-&quot;??_);_(@_)"/>
    <numFmt numFmtId="165" formatCode="_-* #,##0.00&quot;р.&quot;_-;\-* #,##0.00&quot;р.&quot;_-;_-* &quot;-&quot;??&quot;р.&quot;_-;_-@_-"/>
    <numFmt numFmtId="166" formatCode="_-* #,##0.00_р_._-;\-* #,##0.00_р_._-;_-* &quot;-&quot;??_р_._-;_-@_-"/>
    <numFmt numFmtId="167" formatCode="#,##0.00_ ;[Red]\-#,##0.00\ "/>
  </numFmts>
  <fonts count="20" x14ac:knownFonts="1">
    <font>
      <sz val="11"/>
      <color theme="1"/>
      <name val="Calibri"/>
      <family val="2"/>
      <scheme val="minor"/>
    </font>
    <font>
      <sz val="10"/>
      <color theme="1"/>
      <name val="Times New Roman"/>
      <family val="1"/>
      <charset val="204"/>
    </font>
    <font>
      <sz val="10"/>
      <name val="Arial Cyr"/>
      <charset val="204"/>
    </font>
    <font>
      <b/>
      <sz val="10"/>
      <color indexed="8"/>
      <name val="Times New Roman"/>
      <family val="1"/>
      <charset val="204"/>
    </font>
    <font>
      <sz val="10"/>
      <name val="Times New Roman"/>
      <family val="1"/>
      <charset val="204"/>
    </font>
    <font>
      <b/>
      <i/>
      <sz val="10"/>
      <color indexed="8"/>
      <name val="Times New Roman"/>
      <family val="1"/>
      <charset val="204"/>
    </font>
    <font>
      <sz val="10"/>
      <name val="Arial"/>
      <family val="2"/>
      <charset val="204"/>
    </font>
    <font>
      <sz val="10"/>
      <name val="Helv"/>
    </font>
    <font>
      <sz val="11"/>
      <color theme="1"/>
      <name val="Calibri"/>
      <family val="2"/>
      <charset val="204"/>
      <scheme val="minor"/>
    </font>
    <font>
      <sz val="10"/>
      <color indexed="8"/>
      <name val="Times New Roman"/>
      <family val="1"/>
      <charset val="204"/>
    </font>
    <font>
      <sz val="10"/>
      <color rgb="FF333333"/>
      <name val="Times New Roman"/>
      <family val="1"/>
      <charset val="204"/>
    </font>
    <font>
      <b/>
      <sz val="10"/>
      <color theme="1"/>
      <name val="Times New Roman"/>
      <family val="1"/>
      <charset val="204"/>
    </font>
    <font>
      <sz val="8"/>
      <color indexed="8"/>
      <name val="Arial"/>
      <family val="2"/>
      <charset val="204"/>
    </font>
    <font>
      <b/>
      <sz val="10"/>
      <name val="Times New Roman"/>
      <family val="1"/>
      <charset val="204"/>
    </font>
    <font>
      <sz val="11"/>
      <color theme="1"/>
      <name val="Calibri"/>
      <family val="2"/>
      <scheme val="minor"/>
    </font>
    <font>
      <sz val="10"/>
      <color indexed="8"/>
      <name val="Arial"/>
      <family val="2"/>
      <charset val="204"/>
    </font>
    <font>
      <sz val="11"/>
      <name val="Times New Roman"/>
      <family val="1"/>
      <charset val="204"/>
    </font>
    <font>
      <sz val="12"/>
      <name val="Times New Roman"/>
      <family val="1"/>
      <charset val="204"/>
    </font>
    <font>
      <b/>
      <sz val="11"/>
      <color indexed="8"/>
      <name val="Times New Roman"/>
      <family val="1"/>
      <charset val="204"/>
    </font>
    <font>
      <sz val="10"/>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26"/>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8"/>
      </left>
      <right style="thin">
        <color indexed="8"/>
      </right>
      <top style="thin">
        <color indexed="8"/>
      </top>
      <bottom style="thin">
        <color indexed="8"/>
      </bottom>
      <diagonal/>
    </border>
  </borders>
  <cellStyleXfs count="25">
    <xf numFmtId="0" fontId="0" fillId="0" borderId="0"/>
    <xf numFmtId="0" fontId="2" fillId="0" borderId="0"/>
    <xf numFmtId="0" fontId="2" fillId="0" borderId="0"/>
    <xf numFmtId="0" fontId="6" fillId="0" borderId="0"/>
    <xf numFmtId="0" fontId="7" fillId="0" borderId="0"/>
    <xf numFmtId="166" fontId="8" fillId="0" borderId="0" applyFont="0" applyFill="0" applyBorder="0" applyAlignment="0" applyProtection="0"/>
    <xf numFmtId="164" fontId="6" fillId="0" borderId="0" applyFont="0" applyFill="0" applyBorder="0" applyAlignment="0" applyProtection="0"/>
    <xf numFmtId="0" fontId="8" fillId="0" borderId="0"/>
    <xf numFmtId="0" fontId="2" fillId="0" borderId="0"/>
    <xf numFmtId="165" fontId="2" fillId="0" borderId="0" applyFont="0" applyFill="0" applyBorder="0" applyAlignment="0" applyProtection="0"/>
    <xf numFmtId="166" fontId="8" fillId="0" borderId="0" applyFont="0" applyFill="0" applyBorder="0" applyAlignment="0" applyProtection="0"/>
    <xf numFmtId="0" fontId="6" fillId="0" borderId="0"/>
    <xf numFmtId="166" fontId="8" fillId="0" borderId="0" applyFont="0" applyFill="0" applyBorder="0" applyAlignment="0" applyProtection="0"/>
    <xf numFmtId="0" fontId="6" fillId="0" borderId="0"/>
    <xf numFmtId="0" fontId="8" fillId="0" borderId="0"/>
    <xf numFmtId="0" fontId="6" fillId="0" borderId="0"/>
    <xf numFmtId="0" fontId="6" fillId="0" borderId="0"/>
    <xf numFmtId="43" fontId="14" fillId="0" borderId="0" applyFont="0" applyFill="0" applyBorder="0" applyAlignment="0" applyProtection="0"/>
    <xf numFmtId="0" fontId="6" fillId="0" borderId="0"/>
    <xf numFmtId="0" fontId="15" fillId="0" borderId="0"/>
    <xf numFmtId="43" fontId="14" fillId="0" borderId="0" applyFont="0" applyFill="0" applyBorder="0" applyAlignment="0" applyProtection="0"/>
    <xf numFmtId="40" fontId="6" fillId="4" borderId="16"/>
    <xf numFmtId="0" fontId="6" fillId="0" borderId="0"/>
    <xf numFmtId="0" fontId="7" fillId="0" borderId="0"/>
    <xf numFmtId="0" fontId="6" fillId="0" borderId="0"/>
  </cellStyleXfs>
  <cellXfs count="140">
    <xf numFmtId="0" fontId="0" fillId="0" borderId="0" xfId="0"/>
    <xf numFmtId="0" fontId="1" fillId="0" borderId="0" xfId="0" applyFont="1"/>
    <xf numFmtId="0" fontId="5" fillId="0" borderId="1" xfId="1" applyFont="1" applyBorder="1" applyAlignment="1">
      <alignment horizontal="center" vertical="top" wrapText="1"/>
    </xf>
    <xf numFmtId="3" fontId="5" fillId="0" borderId="1" xfId="1" applyNumberFormat="1" applyFont="1" applyBorder="1" applyAlignment="1">
      <alignment horizontal="center" vertical="top" wrapText="1"/>
    </xf>
    <xf numFmtId="0" fontId="1" fillId="0" borderId="1" xfId="0" applyFont="1" applyBorder="1"/>
    <xf numFmtId="0" fontId="9" fillId="0" borderId="1" xfId="1" applyFont="1" applyBorder="1" applyAlignment="1">
      <alignment horizontal="center" vertical="center"/>
    </xf>
    <xf numFmtId="0" fontId="4"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3"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4" applyFont="1" applyBorder="1" applyAlignment="1">
      <alignment horizontal="center" vertical="center" wrapText="1"/>
    </xf>
    <xf numFmtId="0" fontId="4" fillId="0" borderId="4" xfId="1" applyFont="1" applyBorder="1" applyAlignment="1">
      <alignment horizontal="center" vertical="center" wrapText="1"/>
    </xf>
    <xf numFmtId="4" fontId="1" fillId="0" borderId="1" xfId="5" applyNumberFormat="1" applyFont="1" applyBorder="1" applyAlignment="1">
      <alignment horizontal="center" vertical="center" wrapText="1"/>
    </xf>
    <xf numFmtId="0" fontId="1" fillId="0" borderId="1" xfId="1" applyFont="1" applyBorder="1" applyAlignment="1">
      <alignment horizontal="center" vertical="center" wrapText="1"/>
    </xf>
    <xf numFmtId="0" fontId="11" fillId="0" borderId="1" xfId="0" applyFont="1" applyBorder="1"/>
    <xf numFmtId="0" fontId="4" fillId="0" borderId="1" xfId="1" applyFont="1" applyBorder="1"/>
    <xf numFmtId="0" fontId="4" fillId="0" borderId="1" xfId="4" applyFont="1" applyFill="1" applyBorder="1" applyAlignment="1">
      <alignment horizontal="center" vertical="center" wrapText="1"/>
    </xf>
    <xf numFmtId="0" fontId="4" fillId="0" borderId="4" xfId="1" applyFont="1" applyFill="1" applyBorder="1" applyAlignment="1">
      <alignment horizontal="center" vertical="center" wrapText="1"/>
    </xf>
    <xf numFmtId="4" fontId="1" fillId="0" borderId="1" xfId="5"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3" fontId="4" fillId="0" borderId="1" xfId="1" applyNumberFormat="1" applyFont="1" applyFill="1" applyBorder="1" applyAlignment="1">
      <alignment horizontal="center" vertical="center" wrapText="1"/>
    </xf>
    <xf numFmtId="0" fontId="4" fillId="0" borderId="1" xfId="8"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1" xfId="1" applyFont="1" applyBorder="1" applyAlignment="1">
      <alignment horizontal="center" vertical="center"/>
    </xf>
    <xf numFmtId="0" fontId="4" fillId="0" borderId="1" xfId="2" applyFont="1" applyBorder="1" applyAlignment="1">
      <alignment horizontal="center" vertical="center" wrapText="1"/>
    </xf>
    <xf numFmtId="4" fontId="4" fillId="0" borderId="1" xfId="0" applyNumberFormat="1" applyFont="1" applyBorder="1" applyAlignment="1">
      <alignment horizontal="center" vertical="center"/>
    </xf>
    <xf numFmtId="0" fontId="4" fillId="2" borderId="1" xfId="9"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4" fillId="2" borderId="1" xfId="1"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1" xfId="4" applyFont="1" applyFill="1" applyBorder="1" applyAlignment="1">
      <alignment horizontal="center" vertical="center" wrapText="1"/>
    </xf>
    <xf numFmtId="0" fontId="4" fillId="2" borderId="4" xfId="1" applyFont="1" applyFill="1" applyBorder="1" applyAlignment="1">
      <alignment horizontal="center" vertical="center" wrapText="1"/>
    </xf>
    <xf numFmtId="4" fontId="1" fillId="2" borderId="1" xfId="5" applyNumberFormat="1" applyFont="1" applyFill="1" applyBorder="1" applyAlignment="1">
      <alignment horizontal="center" vertical="center" wrapText="1"/>
    </xf>
    <xf numFmtId="4" fontId="1" fillId="2" borderId="1" xfId="10"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4" fontId="4" fillId="2" borderId="1" xfId="5" applyNumberFormat="1" applyFont="1" applyFill="1" applyBorder="1" applyAlignment="1">
      <alignment horizontal="center" vertical="center" wrapText="1"/>
    </xf>
    <xf numFmtId="4" fontId="4" fillId="0" borderId="1" xfId="5" applyNumberFormat="1" applyFont="1" applyFill="1" applyBorder="1" applyAlignment="1">
      <alignment horizontal="center" vertical="center" wrapText="1"/>
    </xf>
    <xf numFmtId="0" fontId="4" fillId="2" borderId="1" xfId="1"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4" fontId="1" fillId="2" borderId="1" xfId="12"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xf>
    <xf numFmtId="0" fontId="12" fillId="0" borderId="1" xfId="11" applyFont="1" applyFill="1" applyBorder="1" applyAlignment="1">
      <alignment horizontal="center" vertical="center" wrapText="1"/>
    </xf>
    <xf numFmtId="0" fontId="4" fillId="0" borderId="1" xfId="11" applyFont="1" applyFill="1" applyBorder="1" applyAlignment="1">
      <alignment horizontal="center" vertical="center" wrapText="1"/>
    </xf>
    <xf numFmtId="3" fontId="4" fillId="0" borderId="1" xfId="1" applyNumberFormat="1" applyFont="1" applyFill="1" applyBorder="1" applyAlignment="1">
      <alignment horizontal="center" vertical="center"/>
    </xf>
    <xf numFmtId="4" fontId="4" fillId="0" borderId="1" xfId="1" applyNumberFormat="1" applyFont="1" applyFill="1" applyBorder="1" applyAlignment="1">
      <alignment horizontal="center" vertical="center"/>
    </xf>
    <xf numFmtId="0" fontId="4" fillId="0" borderId="5" xfId="1" applyFont="1" applyFill="1" applyBorder="1" applyAlignment="1">
      <alignment horizontal="center" vertical="center"/>
    </xf>
    <xf numFmtId="0" fontId="4" fillId="0" borderId="1" xfId="1" applyNumberFormat="1" applyFont="1" applyFill="1" applyBorder="1" applyAlignment="1">
      <alignment horizontal="center" vertical="center"/>
    </xf>
    <xf numFmtId="0" fontId="4" fillId="0" borderId="1" xfId="1" applyNumberFormat="1" applyFont="1" applyFill="1" applyBorder="1" applyAlignment="1">
      <alignment horizontal="center" vertical="center" wrapText="1"/>
    </xf>
    <xf numFmtId="0" fontId="3" fillId="0" borderId="1" xfId="1" applyFont="1" applyBorder="1" applyAlignment="1">
      <alignment horizontal="left" vertical="top"/>
    </xf>
    <xf numFmtId="4" fontId="13" fillId="2" borderId="1" xfId="0" applyNumberFormat="1" applyFont="1" applyFill="1" applyBorder="1" applyAlignment="1">
      <alignment horizontal="center" vertical="center" wrapText="1"/>
    </xf>
    <xf numFmtId="0" fontId="4" fillId="0" borderId="1" xfId="3" applyFont="1" applyBorder="1" applyAlignment="1">
      <alignment horizontal="center" vertical="center" wrapText="1"/>
    </xf>
    <xf numFmtId="4" fontId="4" fillId="2" borderId="1" xfId="1" applyNumberFormat="1" applyFont="1" applyFill="1" applyBorder="1" applyAlignment="1">
      <alignment horizontal="center" vertical="center"/>
    </xf>
    <xf numFmtId="4" fontId="13" fillId="0" borderId="1" xfId="1" applyNumberFormat="1" applyFont="1" applyFill="1" applyBorder="1" applyAlignment="1">
      <alignment horizontal="center" vertical="center"/>
    </xf>
    <xf numFmtId="4" fontId="1" fillId="0" borderId="0" xfId="0" applyNumberFormat="1" applyFont="1"/>
    <xf numFmtId="0" fontId="11" fillId="0" borderId="0" xfId="0" applyFont="1"/>
    <xf numFmtId="0" fontId="1" fillId="0" borderId="0" xfId="0" applyFont="1" applyFill="1"/>
    <xf numFmtId="4" fontId="11" fillId="0" borderId="1" xfId="0" applyNumberFormat="1" applyFont="1" applyBorder="1"/>
    <xf numFmtId="4" fontId="1" fillId="0" borderId="1" xfId="0" applyNumberFormat="1" applyFont="1" applyBorder="1"/>
    <xf numFmtId="0" fontId="4" fillId="0" borderId="1" xfId="15" applyFont="1" applyFill="1" applyBorder="1" applyAlignment="1">
      <alignment horizontal="center" vertical="center" wrapText="1"/>
    </xf>
    <xf numFmtId="0" fontId="4" fillId="0" borderId="2" xfId="1"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2" xfId="1" applyFont="1" applyBorder="1" applyAlignment="1">
      <alignment horizontal="center" vertical="center" wrapText="1"/>
    </xf>
    <xf numFmtId="0" fontId="4" fillId="0" borderId="2" xfId="3"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4" applyFont="1" applyBorder="1" applyAlignment="1">
      <alignment horizontal="center" vertical="center" wrapText="1"/>
    </xf>
    <xf numFmtId="0" fontId="4" fillId="0" borderId="6" xfId="1" applyFont="1" applyBorder="1" applyAlignment="1">
      <alignment horizontal="center" vertical="center" wrapText="1"/>
    </xf>
    <xf numFmtId="4" fontId="1" fillId="0" borderId="2" xfId="5" applyNumberFormat="1" applyFont="1" applyBorder="1" applyAlignment="1">
      <alignment horizontal="center" vertical="center" wrapText="1"/>
    </xf>
    <xf numFmtId="0" fontId="4" fillId="0" borderId="2" xfId="1" applyNumberFormat="1" applyFont="1" applyFill="1" applyBorder="1" applyAlignment="1">
      <alignment horizontal="center" vertical="center"/>
    </xf>
    <xf numFmtId="0" fontId="9" fillId="0" borderId="1" xfId="0" applyFont="1" applyFill="1" applyBorder="1" applyAlignment="1">
      <alignment horizontal="center" vertical="center" wrapText="1"/>
    </xf>
    <xf numFmtId="49" fontId="9" fillId="2" borderId="1" xfId="19" applyNumberFormat="1" applyFont="1" applyFill="1" applyBorder="1" applyAlignment="1">
      <alignment horizontal="center" vertical="center" wrapText="1"/>
    </xf>
    <xf numFmtId="0" fontId="1" fillId="0" borderId="1" xfId="0" applyFont="1" applyBorder="1" applyAlignment="1">
      <alignment horizontal="center" vertical="center"/>
    </xf>
    <xf numFmtId="166" fontId="4" fillId="0" borderId="1" xfId="20" applyNumberFormat="1" applyFont="1" applyFill="1" applyBorder="1" applyAlignment="1">
      <alignment horizontal="center" vertical="center"/>
    </xf>
    <xf numFmtId="0" fontId="8" fillId="0" borderId="0" xfId="7"/>
    <xf numFmtId="0" fontId="4" fillId="0" borderId="0" xfId="2" applyFont="1" applyBorder="1" applyAlignment="1"/>
    <xf numFmtId="0" fontId="13" fillId="0" borderId="0" xfId="2" applyFont="1" applyBorder="1" applyAlignment="1">
      <alignment horizontal="center"/>
    </xf>
    <xf numFmtId="0" fontId="4" fillId="0" borderId="0" xfId="2" applyFont="1" applyBorder="1" applyAlignment="1">
      <alignment horizontal="center"/>
    </xf>
    <xf numFmtId="0" fontId="17" fillId="0" borderId="7" xfId="2" applyFont="1" applyBorder="1" applyAlignment="1">
      <alignment horizontal="left"/>
    </xf>
    <xf numFmtId="0" fontId="16" fillId="0" borderId="8" xfId="2" applyFont="1" applyBorder="1" applyAlignment="1">
      <alignment horizontal="left"/>
    </xf>
    <xf numFmtId="0" fontId="16" fillId="0" borderId="9" xfId="2" applyFont="1" applyBorder="1" applyAlignment="1">
      <alignment horizontal="left"/>
    </xf>
    <xf numFmtId="0" fontId="13" fillId="0" borderId="0" xfId="2" applyFont="1" applyBorder="1" applyAlignment="1"/>
    <xf numFmtId="0" fontId="4" fillId="0" borderId="0" xfId="2" applyFont="1" applyAlignment="1"/>
    <xf numFmtId="0" fontId="4" fillId="0" borderId="0" xfId="2" applyFont="1" applyBorder="1"/>
    <xf numFmtId="0" fontId="13" fillId="0" borderId="0" xfId="2" applyFont="1" applyBorder="1" applyAlignment="1">
      <alignment vertical="center"/>
    </xf>
    <xf numFmtId="0" fontId="4" fillId="2" borderId="1" xfId="4" applyNumberFormat="1" applyFont="1" applyFill="1" applyBorder="1" applyAlignment="1">
      <alignment horizontal="center" vertical="center" wrapText="1"/>
    </xf>
    <xf numFmtId="0" fontId="4" fillId="2" borderId="3" xfId="1" applyFont="1" applyFill="1" applyBorder="1" applyAlignment="1">
      <alignment horizontal="center" vertical="center"/>
    </xf>
    <xf numFmtId="4" fontId="4" fillId="2" borderId="3" xfId="1" applyNumberFormat="1" applyFont="1" applyFill="1" applyBorder="1" applyAlignment="1">
      <alignment horizontal="center" vertical="center"/>
    </xf>
    <xf numFmtId="0" fontId="4" fillId="2" borderId="3" xfId="1" applyNumberFormat="1" applyFont="1" applyFill="1" applyBorder="1" applyAlignment="1">
      <alignment horizontal="center" vertical="center"/>
    </xf>
    <xf numFmtId="0" fontId="19" fillId="2" borderId="1" xfId="0" applyFont="1" applyFill="1" applyBorder="1" applyAlignment="1">
      <alignment horizontal="center" vertical="center" wrapText="1"/>
    </xf>
    <xf numFmtId="0" fontId="4" fillId="2" borderId="1" xfId="1" applyFont="1" applyFill="1" applyBorder="1" applyAlignment="1">
      <alignment horizontal="center" vertical="center"/>
    </xf>
    <xf numFmtId="3" fontId="4" fillId="2" borderId="1" xfId="1" applyNumberFormat="1" applyFont="1" applyFill="1" applyBorder="1" applyAlignment="1">
      <alignment horizontal="center" vertical="center"/>
    </xf>
    <xf numFmtId="0" fontId="4" fillId="2" borderId="1" xfId="1" applyNumberFormat="1" applyFont="1" applyFill="1" applyBorder="1" applyAlignment="1">
      <alignment horizontal="center" vertical="center" wrapText="1"/>
    </xf>
    <xf numFmtId="3" fontId="4"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0" fontId="4" fillId="3" borderId="5" xfId="0" applyFont="1" applyFill="1" applyBorder="1" applyAlignment="1">
      <alignment vertical="top" wrapText="1"/>
    </xf>
    <xf numFmtId="2" fontId="4" fillId="3" borderId="1" xfId="0" applyNumberFormat="1" applyFont="1" applyFill="1" applyBorder="1" applyAlignment="1">
      <alignment horizontal="left" vertical="top" wrapText="1"/>
    </xf>
    <xf numFmtId="2" fontId="4" fillId="0" borderId="1" xfId="0" applyNumberFormat="1" applyFont="1" applyBorder="1" applyAlignment="1">
      <alignment horizontal="left" vertical="top" wrapText="1"/>
    </xf>
    <xf numFmtId="3" fontId="4" fillId="0" borderId="1" xfId="1" applyNumberFormat="1" applyFont="1" applyFill="1" applyBorder="1" applyAlignment="1">
      <alignment horizontal="left" vertical="top" wrapText="1"/>
    </xf>
    <xf numFmtId="0" fontId="4" fillId="3"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0" borderId="1" xfId="0" applyNumberFormat="1" applyFont="1" applyBorder="1" applyAlignment="1">
      <alignment horizontal="right" vertical="center"/>
    </xf>
    <xf numFmtId="167" fontId="4" fillId="4" borderId="16" xfId="21" applyNumberFormat="1" applyFont="1" applyAlignment="1">
      <alignment horizontal="right" vertical="center"/>
    </xf>
    <xf numFmtId="0" fontId="4" fillId="0" borderId="1" xfId="1" applyFont="1" applyBorder="1" applyAlignment="1">
      <alignment vertical="center"/>
    </xf>
    <xf numFmtId="0" fontId="4" fillId="2" borderId="1" xfId="2" applyFont="1" applyFill="1" applyBorder="1" applyAlignment="1">
      <alignment horizontal="center" vertical="center" wrapText="1"/>
    </xf>
    <xf numFmtId="4" fontId="4" fillId="2" borderId="1" xfId="0" applyNumberFormat="1" applyFont="1" applyFill="1" applyBorder="1" applyAlignment="1">
      <alignment vertical="center" wrapText="1"/>
    </xf>
    <xf numFmtId="0" fontId="1" fillId="0" borderId="1" xfId="22" applyFont="1" applyFill="1" applyBorder="1" applyAlignment="1">
      <alignment horizontal="center" vertical="center" wrapText="1"/>
    </xf>
    <xf numFmtId="0" fontId="1" fillId="0" borderId="1" xfId="3" applyFont="1" applyFill="1" applyBorder="1" applyAlignment="1">
      <alignment horizontal="center" vertical="center" wrapText="1"/>
    </xf>
    <xf numFmtId="0" fontId="1" fillId="0" borderId="1" xfId="23" applyFont="1" applyFill="1" applyBorder="1" applyAlignment="1">
      <alignment horizontal="center" vertical="center" wrapText="1"/>
    </xf>
    <xf numFmtId="0" fontId="1" fillId="0" borderId="4" xfId="1" applyFont="1" applyFill="1" applyBorder="1" applyAlignment="1">
      <alignment horizontal="center" vertical="center" wrapText="1"/>
    </xf>
    <xf numFmtId="0" fontId="12" fillId="0" borderId="1" xfId="16" applyFont="1" applyFill="1" applyBorder="1" applyAlignment="1">
      <alignment horizontal="center" vertical="center" wrapText="1"/>
    </xf>
    <xf numFmtId="0" fontId="1" fillId="0" borderId="1" xfId="23" applyFont="1" applyBorder="1" applyAlignment="1">
      <alignment horizontal="center" vertical="center" wrapText="1"/>
    </xf>
    <xf numFmtId="4" fontId="1" fillId="0" borderId="1" xfId="5" applyNumberFormat="1" applyFont="1" applyFill="1" applyBorder="1" applyAlignment="1">
      <alignment horizontal="right" vertical="center" wrapText="1"/>
    </xf>
    <xf numFmtId="0" fontId="1" fillId="0" borderId="1" xfId="1" applyFont="1" applyBorder="1" applyAlignment="1">
      <alignment horizontal="center" vertical="top" wrapText="1"/>
    </xf>
    <xf numFmtId="0" fontId="1" fillId="0" borderId="1" xfId="24" applyFont="1" applyFill="1" applyBorder="1" applyAlignment="1">
      <alignment horizontal="center" vertical="center" wrapText="1"/>
    </xf>
    <xf numFmtId="0" fontId="1" fillId="0" borderId="1" xfId="1" applyFont="1" applyFill="1" applyBorder="1" applyAlignment="1">
      <alignment horizontal="center" vertical="top" wrapText="1"/>
    </xf>
    <xf numFmtId="0" fontId="3" fillId="0" borderId="2" xfId="1" applyFont="1" applyBorder="1" applyAlignment="1">
      <alignment horizontal="center" vertical="top" wrapText="1"/>
    </xf>
    <xf numFmtId="0" fontId="3" fillId="0" borderId="3" xfId="1" applyFont="1" applyBorder="1" applyAlignment="1">
      <alignment horizontal="center" vertical="top" wrapText="1"/>
    </xf>
    <xf numFmtId="0" fontId="13" fillId="0" borderId="10" xfId="2" applyFont="1" applyBorder="1" applyAlignment="1">
      <alignment horizontal="right" vertical="center" wrapText="1"/>
    </xf>
    <xf numFmtId="0" fontId="13" fillId="0" borderId="11" xfId="2" applyFont="1" applyBorder="1" applyAlignment="1">
      <alignment horizontal="right" vertical="center" wrapText="1"/>
    </xf>
    <xf numFmtId="0" fontId="13" fillId="0" borderId="12" xfId="2" applyFont="1" applyBorder="1" applyAlignment="1">
      <alignment horizontal="right" vertical="center" wrapText="1"/>
    </xf>
    <xf numFmtId="0" fontId="13" fillId="0" borderId="13" xfId="2" applyFont="1" applyBorder="1" applyAlignment="1">
      <alignment horizontal="right" vertical="center" wrapText="1"/>
    </xf>
    <xf numFmtId="0" fontId="13" fillId="0" borderId="14" xfId="2" applyFont="1" applyBorder="1" applyAlignment="1">
      <alignment horizontal="right" vertical="center" wrapText="1"/>
    </xf>
    <xf numFmtId="0" fontId="13" fillId="0" borderId="15" xfId="2" applyFont="1" applyBorder="1" applyAlignment="1">
      <alignment horizontal="right" vertical="center" wrapText="1"/>
    </xf>
    <xf numFmtId="0" fontId="3" fillId="0" borderId="2" xfId="1" applyFont="1" applyFill="1" applyBorder="1" applyAlignment="1">
      <alignment horizontal="center" vertical="top" wrapText="1"/>
    </xf>
    <xf numFmtId="0" fontId="3" fillId="0" borderId="3" xfId="1" applyFont="1" applyFill="1" applyBorder="1" applyAlignment="1">
      <alignment horizontal="center" vertical="top" wrapText="1"/>
    </xf>
    <xf numFmtId="4" fontId="3" fillId="0" borderId="2" xfId="1" applyNumberFormat="1" applyFont="1" applyFill="1" applyBorder="1" applyAlignment="1">
      <alignment horizontal="center" vertical="top" wrapText="1"/>
    </xf>
    <xf numFmtId="4" fontId="3" fillId="0" borderId="3" xfId="1" applyNumberFormat="1" applyFont="1" applyFill="1" applyBorder="1" applyAlignment="1">
      <alignment horizontal="center" vertical="top" wrapText="1"/>
    </xf>
    <xf numFmtId="0" fontId="13" fillId="0" borderId="0" xfId="2" applyFont="1" applyBorder="1" applyAlignment="1">
      <alignment horizontal="center"/>
    </xf>
    <xf numFmtId="0" fontId="3" fillId="0" borderId="1" xfId="1" applyFont="1" applyBorder="1" applyAlignment="1">
      <alignment horizontal="center" vertical="top" wrapText="1"/>
    </xf>
  </cellXfs>
  <cellStyles count="25">
    <cellStyle name="Normal 2 3 2" xfId="3"/>
    <cellStyle name="Normal 2 3 2 2" xfId="15"/>
    <cellStyle name="SAS FM Read-only data cell (read-only table) 2" xfId="21"/>
    <cellStyle name="Денежный 2" xfId="9"/>
    <cellStyle name="Обычный" xfId="0" builtinId="0"/>
    <cellStyle name="Обычный 10" xfId="11"/>
    <cellStyle name="Обычный 10 3" xfId="16"/>
    <cellStyle name="Обычный 13" xfId="8"/>
    <cellStyle name="Обычный 15" xfId="7"/>
    <cellStyle name="Обычный 2 2 2 2" xfId="1"/>
    <cellStyle name="Обычный 2 5" xfId="2"/>
    <cellStyle name="Обычный 3" xfId="13"/>
    <cellStyle name="Обычный 4" xfId="18"/>
    <cellStyle name="Обычный 4 4" xfId="14"/>
    <cellStyle name="Обычный 7" xfId="22"/>
    <cellStyle name="Обычный 7 2" xfId="24"/>
    <cellStyle name="Обычный_Лист2" xfId="19"/>
    <cellStyle name="Стиль 1" xfId="4"/>
    <cellStyle name="Стиль 1 2" xfId="23"/>
    <cellStyle name="Финансовый" xfId="20" builtinId="3"/>
    <cellStyle name="Финансовый 2" xfId="6"/>
    <cellStyle name="Финансовый 2 3 2" xfId="5"/>
    <cellStyle name="Финансовый 2 3 2 2" xfId="10"/>
    <cellStyle name="Финансовый 2 3 2 3" xfId="12"/>
    <cellStyle name="Финансовый 3" xfId="1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7"/>
  <sheetViews>
    <sheetView tabSelected="1" topLeftCell="A2" zoomScale="80" zoomScaleNormal="80" workbookViewId="0">
      <selection activeCell="B211" sqref="B211"/>
    </sheetView>
  </sheetViews>
  <sheetFormatPr defaultRowHeight="12.75" x14ac:dyDescent="0.2"/>
  <cols>
    <col min="1" max="3" width="9.140625" style="1"/>
    <col min="4" max="4" width="18.5703125" style="1" customWidth="1"/>
    <col min="5" max="5" width="18.28515625" style="1" customWidth="1"/>
    <col min="6" max="6" width="15.5703125" style="1" customWidth="1"/>
    <col min="7" max="7" width="18.5703125" style="1" customWidth="1"/>
    <col min="8" max="8" width="29.42578125" style="1" customWidth="1"/>
    <col min="9" max="9" width="27.5703125" style="1" customWidth="1"/>
    <col min="10" max="10" width="9.140625" style="1"/>
    <col min="11" max="11" width="9.28515625" style="1" customWidth="1"/>
    <col min="12" max="12" width="11.28515625" style="1" customWidth="1"/>
    <col min="13" max="13" width="9.140625" style="1" customWidth="1"/>
    <col min="14" max="14" width="13.28515625" style="1" customWidth="1"/>
    <col min="15" max="15" width="20.7109375" style="1" customWidth="1"/>
    <col min="16" max="16" width="9.140625" style="1"/>
    <col min="17" max="17" width="15" style="1" customWidth="1"/>
    <col min="18" max="18" width="13.140625" style="1" customWidth="1"/>
    <col min="19" max="20" width="9.140625" style="1" customWidth="1"/>
    <col min="21" max="21" width="12.42578125" style="1" customWidth="1"/>
    <col min="22" max="22" width="14.42578125" style="1" customWidth="1"/>
    <col min="23" max="23" width="19" style="1" customWidth="1"/>
    <col min="24" max="24" width="18.28515625" style="1" customWidth="1"/>
    <col min="25" max="25" width="9.140625" style="1"/>
    <col min="26" max="26" width="9.28515625" style="1" bestFit="1" customWidth="1"/>
    <col min="27" max="27" width="16.85546875" style="1" customWidth="1"/>
    <col min="28" max="16384" width="9.140625" style="1"/>
  </cols>
  <sheetData>
    <row r="1" spans="1:27" ht="15.75" thickBot="1" x14ac:dyDescent="0.3">
      <c r="A1" s="84"/>
      <c r="B1" s="84"/>
      <c r="C1" s="84"/>
      <c r="D1" s="85"/>
      <c r="E1" s="85"/>
      <c r="F1" s="85"/>
      <c r="G1" s="85"/>
      <c r="H1" s="85"/>
      <c r="I1" s="85"/>
      <c r="J1" s="85"/>
      <c r="K1" s="85"/>
      <c r="L1" s="85"/>
      <c r="M1" s="85"/>
      <c r="N1" s="85"/>
      <c r="O1" s="85"/>
      <c r="P1" s="85"/>
      <c r="Q1" s="85"/>
      <c r="R1" s="84"/>
      <c r="S1" s="84"/>
      <c r="T1" s="85"/>
      <c r="U1" s="84"/>
      <c r="V1" s="85"/>
      <c r="W1" s="84"/>
      <c r="X1" s="86"/>
      <c r="Y1" s="86"/>
      <c r="Z1" s="87"/>
      <c r="AA1" s="84"/>
    </row>
    <row r="2" spans="1:27" ht="16.5" thickBot="1" x14ac:dyDescent="0.3">
      <c r="A2" s="84"/>
      <c r="B2" s="88" t="s">
        <v>777</v>
      </c>
      <c r="C2" s="89"/>
      <c r="D2" s="89"/>
      <c r="E2" s="89"/>
      <c r="F2" s="89"/>
      <c r="G2" s="89"/>
      <c r="H2" s="89"/>
      <c r="I2" s="89"/>
      <c r="J2" s="89"/>
      <c r="K2" s="89"/>
      <c r="L2" s="89"/>
      <c r="M2" s="89"/>
      <c r="N2" s="89"/>
      <c r="O2" s="89"/>
      <c r="P2" s="89"/>
      <c r="Q2" s="89"/>
      <c r="R2" s="90"/>
      <c r="S2" s="84"/>
      <c r="T2" s="85"/>
      <c r="U2" s="84"/>
      <c r="V2" s="85"/>
      <c r="W2" s="84"/>
      <c r="X2" s="91"/>
      <c r="Y2" s="91"/>
      <c r="Z2" s="85"/>
      <c r="AA2" s="84"/>
    </row>
    <row r="3" spans="1:27" ht="15" x14ac:dyDescent="0.25">
      <c r="A3" s="84"/>
      <c r="B3" s="84"/>
      <c r="C3" s="84"/>
      <c r="D3" s="84"/>
      <c r="E3" s="84"/>
      <c r="F3" s="84"/>
      <c r="G3" s="84"/>
      <c r="H3" s="84"/>
      <c r="I3" s="84"/>
      <c r="J3" s="84"/>
      <c r="K3" s="84"/>
      <c r="L3" s="84"/>
      <c r="M3" s="84"/>
      <c r="N3" s="84"/>
      <c r="O3" s="84"/>
      <c r="P3" s="84"/>
      <c r="Q3" s="91"/>
      <c r="R3" s="84"/>
      <c r="S3" s="84"/>
      <c r="T3" s="84"/>
      <c r="U3" s="84"/>
      <c r="V3" s="84"/>
      <c r="W3" s="84"/>
      <c r="X3" s="91"/>
      <c r="Y3" s="91"/>
      <c r="Z3" s="85"/>
      <c r="AA3" s="85"/>
    </row>
    <row r="4" spans="1:27" x14ac:dyDescent="0.2">
      <c r="A4" s="138" t="s">
        <v>930</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row>
    <row r="5" spans="1:27" ht="15.75" thickBot="1" x14ac:dyDescent="0.3">
      <c r="A5" s="92"/>
      <c r="B5" s="92"/>
      <c r="C5" s="85" t="s">
        <v>778</v>
      </c>
      <c r="D5" s="85"/>
      <c r="E5" s="85"/>
      <c r="F5" s="85"/>
      <c r="G5" s="85"/>
      <c r="H5" s="85"/>
      <c r="I5" s="85"/>
      <c r="J5" s="85"/>
      <c r="K5" s="85"/>
      <c r="L5" s="85"/>
      <c r="M5" s="85"/>
      <c r="N5" s="85"/>
      <c r="O5" s="85"/>
      <c r="P5" s="85"/>
      <c r="Q5" s="85"/>
      <c r="R5" s="85"/>
      <c r="S5" s="85"/>
      <c r="T5" s="85"/>
      <c r="U5" s="85"/>
      <c r="V5" s="85"/>
      <c r="W5" s="85"/>
      <c r="X5" s="85"/>
      <c r="Y5" s="85"/>
      <c r="Z5" s="85"/>
      <c r="AA5" s="84"/>
    </row>
    <row r="6" spans="1:27" ht="15" customHeight="1" x14ac:dyDescent="0.25">
      <c r="A6" s="84"/>
      <c r="B6" s="84"/>
      <c r="C6" s="84"/>
      <c r="D6" s="84"/>
      <c r="E6" s="84"/>
      <c r="F6" s="84"/>
      <c r="G6" s="84"/>
      <c r="H6" s="84"/>
      <c r="I6" s="84"/>
      <c r="J6" s="84"/>
      <c r="K6" s="84"/>
      <c r="L6" s="84"/>
      <c r="M6" s="84"/>
      <c r="N6" s="91"/>
      <c r="O6" s="91"/>
      <c r="P6" s="91"/>
      <c r="Q6" s="91"/>
      <c r="R6" s="84"/>
      <c r="S6" s="93"/>
      <c r="T6" s="94"/>
      <c r="U6" s="94"/>
      <c r="V6" s="128" t="s">
        <v>791</v>
      </c>
      <c r="W6" s="129"/>
      <c r="X6" s="129"/>
      <c r="Y6" s="129"/>
      <c r="Z6" s="129"/>
      <c r="AA6" s="130"/>
    </row>
    <row r="7" spans="1:27" ht="15.75" thickBot="1" x14ac:dyDescent="0.3">
      <c r="A7" s="84"/>
      <c r="B7" s="84"/>
      <c r="C7" s="84"/>
      <c r="D7" s="84"/>
      <c r="E7" s="84"/>
      <c r="F7" s="84"/>
      <c r="G7" s="84"/>
      <c r="H7" s="84"/>
      <c r="I7" s="84"/>
      <c r="J7" s="84"/>
      <c r="K7" s="84"/>
      <c r="L7" s="84"/>
      <c r="M7" s="84"/>
      <c r="N7" s="91"/>
      <c r="O7" s="91"/>
      <c r="P7" s="91"/>
      <c r="Q7" s="91"/>
      <c r="R7" s="84"/>
      <c r="S7" s="94"/>
      <c r="T7" s="94"/>
      <c r="U7" s="94"/>
      <c r="V7" s="131"/>
      <c r="W7" s="132"/>
      <c r="X7" s="132"/>
      <c r="Y7" s="132"/>
      <c r="Z7" s="132"/>
      <c r="AA7" s="133"/>
    </row>
    <row r="8" spans="1:27" x14ac:dyDescent="0.2">
      <c r="V8" s="128" t="s">
        <v>809</v>
      </c>
      <c r="W8" s="129"/>
      <c r="X8" s="129"/>
      <c r="Y8" s="129"/>
      <c r="Z8" s="129"/>
      <c r="AA8" s="130"/>
    </row>
    <row r="9" spans="1:27" ht="13.5" thickBot="1" x14ac:dyDescent="0.25">
      <c r="V9" s="131"/>
      <c r="W9" s="132"/>
      <c r="X9" s="132"/>
      <c r="Y9" s="132"/>
      <c r="Z9" s="132"/>
      <c r="AA9" s="133"/>
    </row>
    <row r="10" spans="1:27" x14ac:dyDescent="0.2">
      <c r="V10" s="128" t="s">
        <v>915</v>
      </c>
      <c r="W10" s="129"/>
      <c r="X10" s="129"/>
      <c r="Y10" s="129"/>
      <c r="Z10" s="129"/>
      <c r="AA10" s="130"/>
    </row>
    <row r="11" spans="1:27" ht="13.5" thickBot="1" x14ac:dyDescent="0.25">
      <c r="V11" s="131"/>
      <c r="W11" s="132"/>
      <c r="X11" s="132"/>
      <c r="Y11" s="132"/>
      <c r="Z11" s="132"/>
      <c r="AA11" s="133"/>
    </row>
    <row r="12" spans="1:27" x14ac:dyDescent="0.2">
      <c r="V12" s="128" t="s">
        <v>929</v>
      </c>
      <c r="W12" s="129"/>
      <c r="X12" s="129"/>
      <c r="Y12" s="129"/>
      <c r="Z12" s="129"/>
      <c r="AA12" s="130"/>
    </row>
    <row r="13" spans="1:27" ht="13.5" thickBot="1" x14ac:dyDescent="0.25">
      <c r="V13" s="131"/>
      <c r="W13" s="132"/>
      <c r="X13" s="132"/>
      <c r="Y13" s="132"/>
      <c r="Z13" s="132"/>
      <c r="AA13" s="133"/>
    </row>
    <row r="14" spans="1:27" x14ac:dyDescent="0.2">
      <c r="A14" s="64"/>
      <c r="V14" s="128" t="s">
        <v>977</v>
      </c>
      <c r="W14" s="129"/>
      <c r="X14" s="129"/>
      <c r="Y14" s="129"/>
      <c r="Z14" s="129"/>
      <c r="AA14" s="130"/>
    </row>
    <row r="15" spans="1:27" ht="13.5" thickBot="1" x14ac:dyDescent="0.25">
      <c r="V15" s="131"/>
      <c r="W15" s="132"/>
      <c r="X15" s="132"/>
      <c r="Y15" s="132"/>
      <c r="Z15" s="132"/>
      <c r="AA15" s="133"/>
    </row>
    <row r="16" spans="1:27" x14ac:dyDescent="0.2">
      <c r="V16" s="128" t="s">
        <v>1019</v>
      </c>
      <c r="W16" s="129"/>
      <c r="X16" s="129"/>
      <c r="Y16" s="129"/>
      <c r="Z16" s="129"/>
      <c r="AA16" s="130"/>
    </row>
    <row r="17" spans="1:27" x14ac:dyDescent="0.2">
      <c r="V17" s="131"/>
      <c r="W17" s="132"/>
      <c r="X17" s="132"/>
      <c r="Y17" s="132"/>
      <c r="Z17" s="132"/>
      <c r="AA17" s="133"/>
    </row>
    <row r="18" spans="1:27" x14ac:dyDescent="0.2">
      <c r="W18" s="63"/>
      <c r="X18" s="63"/>
    </row>
    <row r="19" spans="1:27" ht="15" customHeight="1" x14ac:dyDescent="0.2">
      <c r="A19" s="139" t="s">
        <v>0</v>
      </c>
      <c r="B19" s="126" t="s">
        <v>1</v>
      </c>
      <c r="C19" s="126" t="s">
        <v>2</v>
      </c>
      <c r="D19" s="126" t="s">
        <v>3</v>
      </c>
      <c r="E19" s="126" t="s">
        <v>4</v>
      </c>
      <c r="F19" s="126" t="s">
        <v>5</v>
      </c>
      <c r="G19" s="126" t="s">
        <v>6</v>
      </c>
      <c r="H19" s="126" t="s">
        <v>7</v>
      </c>
      <c r="I19" s="126" t="s">
        <v>8</v>
      </c>
      <c r="J19" s="126" t="s">
        <v>9</v>
      </c>
      <c r="K19" s="126" t="s">
        <v>10</v>
      </c>
      <c r="L19" s="134" t="s">
        <v>11</v>
      </c>
      <c r="M19" s="126" t="s">
        <v>12</v>
      </c>
      <c r="N19" s="126" t="s">
        <v>13</v>
      </c>
      <c r="O19" s="134" t="s">
        <v>14</v>
      </c>
      <c r="P19" s="134" t="s">
        <v>15</v>
      </c>
      <c r="Q19" s="134" t="s">
        <v>16</v>
      </c>
      <c r="R19" s="134" t="s">
        <v>17</v>
      </c>
      <c r="S19" s="134" t="s">
        <v>18</v>
      </c>
      <c r="T19" s="134" t="s">
        <v>19</v>
      </c>
      <c r="U19" s="134" t="s">
        <v>20</v>
      </c>
      <c r="V19" s="134" t="s">
        <v>21</v>
      </c>
      <c r="W19" s="136" t="s">
        <v>22</v>
      </c>
      <c r="X19" s="136" t="s">
        <v>23</v>
      </c>
      <c r="Y19" s="134" t="s">
        <v>24</v>
      </c>
      <c r="Z19" s="134" t="s">
        <v>25</v>
      </c>
      <c r="AA19" s="134" t="s">
        <v>26</v>
      </c>
    </row>
    <row r="20" spans="1:27" ht="65.25" customHeight="1" x14ac:dyDescent="0.2">
      <c r="A20" s="139"/>
      <c r="B20" s="127"/>
      <c r="C20" s="127"/>
      <c r="D20" s="127"/>
      <c r="E20" s="127"/>
      <c r="F20" s="127"/>
      <c r="G20" s="127"/>
      <c r="H20" s="127"/>
      <c r="I20" s="127"/>
      <c r="J20" s="127"/>
      <c r="K20" s="127"/>
      <c r="L20" s="135"/>
      <c r="M20" s="127"/>
      <c r="N20" s="127"/>
      <c r="O20" s="135"/>
      <c r="P20" s="135"/>
      <c r="Q20" s="135"/>
      <c r="R20" s="135"/>
      <c r="S20" s="135"/>
      <c r="T20" s="135"/>
      <c r="U20" s="135"/>
      <c r="V20" s="135"/>
      <c r="W20" s="137"/>
      <c r="X20" s="137"/>
      <c r="Y20" s="135"/>
      <c r="Z20" s="135"/>
      <c r="AA20" s="135"/>
    </row>
    <row r="21" spans="1:27" ht="13.5" x14ac:dyDescent="0.2">
      <c r="A21" s="2">
        <v>1</v>
      </c>
      <c r="B21" s="2">
        <v>2</v>
      </c>
      <c r="C21" s="2">
        <v>3</v>
      </c>
      <c r="D21" s="2">
        <v>4</v>
      </c>
      <c r="E21" s="2"/>
      <c r="F21" s="2">
        <v>5</v>
      </c>
      <c r="G21" s="2"/>
      <c r="H21" s="2">
        <v>6</v>
      </c>
      <c r="I21" s="2"/>
      <c r="J21" s="2">
        <v>7</v>
      </c>
      <c r="K21" s="2">
        <v>8</v>
      </c>
      <c r="L21" s="2">
        <v>9</v>
      </c>
      <c r="M21" s="2">
        <v>10</v>
      </c>
      <c r="N21" s="2">
        <v>11</v>
      </c>
      <c r="O21" s="2">
        <v>12</v>
      </c>
      <c r="P21" s="2">
        <v>13</v>
      </c>
      <c r="Q21" s="2">
        <v>14</v>
      </c>
      <c r="R21" s="2">
        <v>15</v>
      </c>
      <c r="S21" s="2">
        <v>16</v>
      </c>
      <c r="T21" s="2">
        <v>17</v>
      </c>
      <c r="U21" s="2">
        <v>18</v>
      </c>
      <c r="V21" s="2">
        <v>19</v>
      </c>
      <c r="W21" s="3">
        <v>20</v>
      </c>
      <c r="X21" s="3">
        <v>21</v>
      </c>
      <c r="Y21" s="2">
        <v>22</v>
      </c>
      <c r="Z21" s="2">
        <v>23</v>
      </c>
      <c r="AA21" s="2">
        <v>24</v>
      </c>
    </row>
    <row r="22" spans="1:27" ht="12.75" customHeight="1" x14ac:dyDescent="0.2">
      <c r="A22" s="17" t="s">
        <v>27</v>
      </c>
      <c r="B22" s="4"/>
      <c r="C22" s="4"/>
      <c r="D22" s="4"/>
      <c r="E22" s="4"/>
      <c r="F22" s="4"/>
      <c r="G22" s="4"/>
      <c r="H22" s="4"/>
      <c r="I22" s="4"/>
      <c r="J22" s="4"/>
      <c r="K22" s="4"/>
      <c r="L22" s="4"/>
      <c r="M22" s="4"/>
      <c r="N22" s="4"/>
      <c r="O22" s="4"/>
      <c r="P22" s="4"/>
      <c r="Q22" s="4"/>
      <c r="R22" s="4"/>
      <c r="S22" s="4"/>
      <c r="T22" s="4"/>
      <c r="U22" s="4"/>
      <c r="V22" s="4"/>
      <c r="W22" s="4"/>
      <c r="X22" s="4"/>
      <c r="Y22" s="4"/>
      <c r="Z22" s="4"/>
      <c r="AA22" s="4"/>
    </row>
    <row r="23" spans="1:27" ht="63.75" customHeight="1" x14ac:dyDescent="0.2">
      <c r="A23" s="82" t="s">
        <v>627</v>
      </c>
      <c r="B23" s="6" t="s">
        <v>33</v>
      </c>
      <c r="C23" s="6" t="s">
        <v>759</v>
      </c>
      <c r="D23" s="7" t="s">
        <v>760</v>
      </c>
      <c r="E23" s="8" t="s">
        <v>760</v>
      </c>
      <c r="F23" s="8" t="s">
        <v>761</v>
      </c>
      <c r="G23" s="8" t="s">
        <v>762</v>
      </c>
      <c r="H23" s="9"/>
      <c r="I23" s="9"/>
      <c r="J23" s="10" t="s">
        <v>41</v>
      </c>
      <c r="K23" s="9">
        <v>0</v>
      </c>
      <c r="L23" s="9">
        <v>710000000</v>
      </c>
      <c r="M23" s="11" t="s">
        <v>46</v>
      </c>
      <c r="N23" s="11" t="s">
        <v>58</v>
      </c>
      <c r="O23" s="11" t="s">
        <v>46</v>
      </c>
      <c r="P23" s="10" t="s">
        <v>60</v>
      </c>
      <c r="Q23" s="10" t="s">
        <v>44</v>
      </c>
      <c r="R23" s="13" t="s">
        <v>195</v>
      </c>
      <c r="S23" s="14">
        <v>796</v>
      </c>
      <c r="T23" s="10" t="s">
        <v>61</v>
      </c>
      <c r="U23" s="6">
        <v>2</v>
      </c>
      <c r="V23" s="21">
        <v>19652364.5</v>
      </c>
      <c r="W23" s="15">
        <v>0</v>
      </c>
      <c r="X23" s="15">
        <f t="shared" ref="X23:X38" si="0">W23*1.12</f>
        <v>0</v>
      </c>
      <c r="Y23" s="10"/>
      <c r="Z23" s="10">
        <v>2017</v>
      </c>
      <c r="AA23" s="16"/>
    </row>
    <row r="24" spans="1:27" ht="63.75" customHeight="1" x14ac:dyDescent="0.2">
      <c r="A24" s="82" t="s">
        <v>947</v>
      </c>
      <c r="B24" s="6" t="s">
        <v>33</v>
      </c>
      <c r="C24" s="6" t="s">
        <v>759</v>
      </c>
      <c r="D24" s="7" t="s">
        <v>760</v>
      </c>
      <c r="E24" s="8" t="s">
        <v>760</v>
      </c>
      <c r="F24" s="8" t="s">
        <v>761</v>
      </c>
      <c r="G24" s="8" t="s">
        <v>762</v>
      </c>
      <c r="H24" s="9"/>
      <c r="I24" s="9"/>
      <c r="J24" s="10" t="s">
        <v>41</v>
      </c>
      <c r="K24" s="9">
        <v>0</v>
      </c>
      <c r="L24" s="9">
        <v>710000000</v>
      </c>
      <c r="M24" s="11" t="s">
        <v>46</v>
      </c>
      <c r="N24" s="11" t="s">
        <v>946</v>
      </c>
      <c r="O24" s="11" t="s">
        <v>46</v>
      </c>
      <c r="P24" s="10" t="s">
        <v>60</v>
      </c>
      <c r="Q24" s="10" t="s">
        <v>44</v>
      </c>
      <c r="R24" s="13" t="s">
        <v>195</v>
      </c>
      <c r="S24" s="14">
        <v>796</v>
      </c>
      <c r="T24" s="10" t="s">
        <v>61</v>
      </c>
      <c r="U24" s="6">
        <v>2</v>
      </c>
      <c r="V24" s="21">
        <f>W24/U24</f>
        <v>19652364.5</v>
      </c>
      <c r="W24" s="15">
        <v>39304729</v>
      </c>
      <c r="X24" s="15">
        <f t="shared" si="0"/>
        <v>44021296.480000004</v>
      </c>
      <c r="Y24" s="10"/>
      <c r="Z24" s="10">
        <v>2017</v>
      </c>
      <c r="AA24" s="16" t="s">
        <v>798</v>
      </c>
    </row>
    <row r="25" spans="1:27" ht="102" customHeight="1" x14ac:dyDescent="0.2">
      <c r="A25" s="82" t="s">
        <v>628</v>
      </c>
      <c r="B25" s="6" t="s">
        <v>33</v>
      </c>
      <c r="C25" s="6" t="s">
        <v>286</v>
      </c>
      <c r="D25" s="7" t="s">
        <v>287</v>
      </c>
      <c r="E25" s="8" t="s">
        <v>288</v>
      </c>
      <c r="F25" s="8" t="s">
        <v>289</v>
      </c>
      <c r="G25" s="8" t="s">
        <v>290</v>
      </c>
      <c r="H25" s="9" t="s">
        <v>291</v>
      </c>
      <c r="I25" s="9" t="s">
        <v>292</v>
      </c>
      <c r="J25" s="6" t="s">
        <v>41</v>
      </c>
      <c r="K25" s="9">
        <v>0</v>
      </c>
      <c r="L25" s="9">
        <v>710000000</v>
      </c>
      <c r="M25" s="11" t="s">
        <v>46</v>
      </c>
      <c r="N25" s="11" t="s">
        <v>131</v>
      </c>
      <c r="O25" s="11" t="s">
        <v>46</v>
      </c>
      <c r="P25" s="6" t="s">
        <v>60</v>
      </c>
      <c r="Q25" s="10" t="s">
        <v>44</v>
      </c>
      <c r="R25" s="13" t="s">
        <v>195</v>
      </c>
      <c r="S25" s="20">
        <v>796</v>
      </c>
      <c r="T25" s="6" t="s">
        <v>61</v>
      </c>
      <c r="U25" s="6">
        <v>5</v>
      </c>
      <c r="V25" s="21">
        <v>2800000</v>
      </c>
      <c r="W25" s="21">
        <v>14000000</v>
      </c>
      <c r="X25" s="21">
        <f t="shared" si="0"/>
        <v>15680000.000000002</v>
      </c>
      <c r="Y25" s="10"/>
      <c r="Z25" s="10">
        <v>2017</v>
      </c>
      <c r="AA25" s="16"/>
    </row>
    <row r="26" spans="1:27" ht="63.75" customHeight="1" x14ac:dyDescent="0.2">
      <c r="A26" s="82" t="s">
        <v>629</v>
      </c>
      <c r="B26" s="6" t="s">
        <v>33</v>
      </c>
      <c r="C26" s="6" t="s">
        <v>293</v>
      </c>
      <c r="D26" s="7" t="s">
        <v>294</v>
      </c>
      <c r="E26" s="8" t="s">
        <v>295</v>
      </c>
      <c r="F26" s="8" t="s">
        <v>296</v>
      </c>
      <c r="G26" s="8" t="s">
        <v>297</v>
      </c>
      <c r="H26" s="9" t="s">
        <v>298</v>
      </c>
      <c r="I26" s="9" t="s">
        <v>299</v>
      </c>
      <c r="J26" s="6" t="s">
        <v>41</v>
      </c>
      <c r="K26" s="9">
        <v>0</v>
      </c>
      <c r="L26" s="9">
        <v>710000000</v>
      </c>
      <c r="M26" s="11" t="s">
        <v>46</v>
      </c>
      <c r="N26" s="11" t="s">
        <v>131</v>
      </c>
      <c r="O26" s="11" t="s">
        <v>46</v>
      </c>
      <c r="P26" s="6" t="s">
        <v>60</v>
      </c>
      <c r="Q26" s="10" t="s">
        <v>44</v>
      </c>
      <c r="R26" s="13" t="s">
        <v>195</v>
      </c>
      <c r="S26" s="20">
        <v>796</v>
      </c>
      <c r="T26" s="6" t="s">
        <v>61</v>
      </c>
      <c r="U26" s="6">
        <v>10</v>
      </c>
      <c r="V26" s="21">
        <v>167678.57</v>
      </c>
      <c r="W26" s="21">
        <v>1676785.7000000002</v>
      </c>
      <c r="X26" s="21">
        <f t="shared" si="0"/>
        <v>1877999.9840000004</v>
      </c>
      <c r="Y26" s="10"/>
      <c r="Z26" s="10">
        <v>2017</v>
      </c>
      <c r="AA26" s="16"/>
    </row>
    <row r="27" spans="1:27" ht="63.75" customHeight="1" x14ac:dyDescent="0.2">
      <c r="A27" s="82" t="s">
        <v>630</v>
      </c>
      <c r="B27" s="6" t="s">
        <v>33</v>
      </c>
      <c r="C27" s="6" t="s">
        <v>293</v>
      </c>
      <c r="D27" s="7" t="s">
        <v>294</v>
      </c>
      <c r="E27" s="8" t="s">
        <v>295</v>
      </c>
      <c r="F27" s="8" t="s">
        <v>296</v>
      </c>
      <c r="G27" s="8" t="s">
        <v>297</v>
      </c>
      <c r="H27" s="9" t="s">
        <v>300</v>
      </c>
      <c r="I27" s="9" t="s">
        <v>301</v>
      </c>
      <c r="J27" s="6" t="s">
        <v>41</v>
      </c>
      <c r="K27" s="9">
        <v>0</v>
      </c>
      <c r="L27" s="9">
        <v>710000000</v>
      </c>
      <c r="M27" s="11" t="s">
        <v>46</v>
      </c>
      <c r="N27" s="11" t="s">
        <v>131</v>
      </c>
      <c r="O27" s="11" t="s">
        <v>46</v>
      </c>
      <c r="P27" s="6" t="s">
        <v>60</v>
      </c>
      <c r="Q27" s="10" t="s">
        <v>44</v>
      </c>
      <c r="R27" s="13" t="s">
        <v>195</v>
      </c>
      <c r="S27" s="20">
        <v>796</v>
      </c>
      <c r="T27" s="6" t="s">
        <v>61</v>
      </c>
      <c r="U27" s="6">
        <v>5</v>
      </c>
      <c r="V27" s="21">
        <v>731250</v>
      </c>
      <c r="W27" s="21">
        <v>0</v>
      </c>
      <c r="X27" s="21">
        <f t="shared" si="0"/>
        <v>0</v>
      </c>
      <c r="Y27" s="10"/>
      <c r="Z27" s="10">
        <v>2017</v>
      </c>
      <c r="AA27" s="16" t="s">
        <v>800</v>
      </c>
    </row>
    <row r="28" spans="1:27" ht="76.5" customHeight="1" x14ac:dyDescent="0.2">
      <c r="A28" s="82" t="s">
        <v>631</v>
      </c>
      <c r="B28" s="6" t="s">
        <v>33</v>
      </c>
      <c r="C28" s="6" t="s">
        <v>293</v>
      </c>
      <c r="D28" s="7" t="s">
        <v>294</v>
      </c>
      <c r="E28" s="8" t="s">
        <v>295</v>
      </c>
      <c r="F28" s="8" t="s">
        <v>296</v>
      </c>
      <c r="G28" s="8" t="s">
        <v>297</v>
      </c>
      <c r="H28" s="9" t="s">
        <v>302</v>
      </c>
      <c r="I28" s="9" t="s">
        <v>303</v>
      </c>
      <c r="J28" s="6" t="s">
        <v>41</v>
      </c>
      <c r="K28" s="9">
        <v>0</v>
      </c>
      <c r="L28" s="9">
        <v>710000000</v>
      </c>
      <c r="M28" s="11" t="s">
        <v>46</v>
      </c>
      <c r="N28" s="11" t="s">
        <v>131</v>
      </c>
      <c r="O28" s="11" t="s">
        <v>46</v>
      </c>
      <c r="P28" s="6" t="s">
        <v>60</v>
      </c>
      <c r="Q28" s="10" t="s">
        <v>44</v>
      </c>
      <c r="R28" s="13" t="s">
        <v>195</v>
      </c>
      <c r="S28" s="20">
        <v>796</v>
      </c>
      <c r="T28" s="6" t="s">
        <v>61</v>
      </c>
      <c r="U28" s="6">
        <v>10</v>
      </c>
      <c r="V28" s="21">
        <v>259392.85</v>
      </c>
      <c r="W28" s="21">
        <v>2593928.5</v>
      </c>
      <c r="X28" s="21">
        <f t="shared" si="0"/>
        <v>2905199.9200000004</v>
      </c>
      <c r="Y28" s="10"/>
      <c r="Z28" s="10">
        <v>2017</v>
      </c>
      <c r="AA28" s="16"/>
    </row>
    <row r="29" spans="1:27" ht="63.75" customHeight="1" x14ac:dyDescent="0.2">
      <c r="A29" s="82" t="s">
        <v>632</v>
      </c>
      <c r="B29" s="6" t="s">
        <v>33</v>
      </c>
      <c r="C29" s="6" t="s">
        <v>293</v>
      </c>
      <c r="D29" s="7" t="s">
        <v>294</v>
      </c>
      <c r="E29" s="8" t="s">
        <v>295</v>
      </c>
      <c r="F29" s="8" t="s">
        <v>296</v>
      </c>
      <c r="G29" s="8" t="s">
        <v>297</v>
      </c>
      <c r="H29" s="9" t="s">
        <v>304</v>
      </c>
      <c r="I29" s="9" t="s">
        <v>305</v>
      </c>
      <c r="J29" s="6" t="s">
        <v>41</v>
      </c>
      <c r="K29" s="9">
        <v>0</v>
      </c>
      <c r="L29" s="9">
        <v>710000000</v>
      </c>
      <c r="M29" s="11" t="s">
        <v>46</v>
      </c>
      <c r="N29" s="11" t="s">
        <v>131</v>
      </c>
      <c r="O29" s="11" t="s">
        <v>46</v>
      </c>
      <c r="P29" s="6" t="s">
        <v>60</v>
      </c>
      <c r="Q29" s="10" t="s">
        <v>44</v>
      </c>
      <c r="R29" s="13" t="s">
        <v>195</v>
      </c>
      <c r="S29" s="20">
        <v>796</v>
      </c>
      <c r="T29" s="6" t="s">
        <v>61</v>
      </c>
      <c r="U29" s="6">
        <v>20</v>
      </c>
      <c r="V29" s="21">
        <v>98742.86</v>
      </c>
      <c r="W29" s="21">
        <v>0</v>
      </c>
      <c r="X29" s="21">
        <f t="shared" si="0"/>
        <v>0</v>
      </c>
      <c r="Y29" s="10"/>
      <c r="Z29" s="10">
        <v>2017</v>
      </c>
      <c r="AA29" s="16"/>
    </row>
    <row r="30" spans="1:27" ht="63.75" customHeight="1" x14ac:dyDescent="0.2">
      <c r="A30" s="82" t="s">
        <v>949</v>
      </c>
      <c r="B30" s="6" t="s">
        <v>33</v>
      </c>
      <c r="C30" s="6" t="s">
        <v>293</v>
      </c>
      <c r="D30" s="7" t="s">
        <v>294</v>
      </c>
      <c r="E30" s="8" t="s">
        <v>295</v>
      </c>
      <c r="F30" s="8" t="s">
        <v>296</v>
      </c>
      <c r="G30" s="8" t="s">
        <v>297</v>
      </c>
      <c r="H30" s="9" t="s">
        <v>304</v>
      </c>
      <c r="I30" s="9" t="s">
        <v>305</v>
      </c>
      <c r="J30" s="6" t="s">
        <v>41</v>
      </c>
      <c r="K30" s="9">
        <v>0</v>
      </c>
      <c r="L30" s="9">
        <v>710000000</v>
      </c>
      <c r="M30" s="11" t="s">
        <v>46</v>
      </c>
      <c r="N30" s="11" t="s">
        <v>946</v>
      </c>
      <c r="O30" s="11" t="s">
        <v>46</v>
      </c>
      <c r="P30" s="6" t="s">
        <v>60</v>
      </c>
      <c r="Q30" s="10" t="s">
        <v>842</v>
      </c>
      <c r="R30" s="13" t="s">
        <v>195</v>
      </c>
      <c r="S30" s="20">
        <v>796</v>
      </c>
      <c r="T30" s="6" t="s">
        <v>61</v>
      </c>
      <c r="U30" s="6">
        <v>55</v>
      </c>
      <c r="V30" s="21">
        <f>98742.86</f>
        <v>98742.86</v>
      </c>
      <c r="W30" s="21">
        <f>U30*V30</f>
        <v>5430857.2999999998</v>
      </c>
      <c r="X30" s="21">
        <f t="shared" si="0"/>
        <v>6082560.176</v>
      </c>
      <c r="Y30" s="10"/>
      <c r="Z30" s="10">
        <v>2017</v>
      </c>
      <c r="AA30" s="16" t="s">
        <v>950</v>
      </c>
    </row>
    <row r="31" spans="1:27" ht="63.75" customHeight="1" x14ac:dyDescent="0.2">
      <c r="A31" s="82" t="s">
        <v>633</v>
      </c>
      <c r="B31" s="6" t="s">
        <v>33</v>
      </c>
      <c r="C31" s="6" t="s">
        <v>293</v>
      </c>
      <c r="D31" s="7" t="s">
        <v>294</v>
      </c>
      <c r="E31" s="8" t="s">
        <v>295</v>
      </c>
      <c r="F31" s="8" t="s">
        <v>296</v>
      </c>
      <c r="G31" s="8" t="s">
        <v>297</v>
      </c>
      <c r="H31" s="9" t="s">
        <v>306</v>
      </c>
      <c r="I31" s="9" t="s">
        <v>307</v>
      </c>
      <c r="J31" s="6" t="s">
        <v>41</v>
      </c>
      <c r="K31" s="9">
        <v>0</v>
      </c>
      <c r="L31" s="9">
        <v>710000000</v>
      </c>
      <c r="M31" s="11" t="s">
        <v>46</v>
      </c>
      <c r="N31" s="11" t="s">
        <v>131</v>
      </c>
      <c r="O31" s="11" t="s">
        <v>46</v>
      </c>
      <c r="P31" s="6" t="s">
        <v>60</v>
      </c>
      <c r="Q31" s="10" t="s">
        <v>44</v>
      </c>
      <c r="R31" s="13" t="s">
        <v>195</v>
      </c>
      <c r="S31" s="20">
        <v>796</v>
      </c>
      <c r="T31" s="6" t="s">
        <v>61</v>
      </c>
      <c r="U31" s="6">
        <v>5</v>
      </c>
      <c r="V31" s="21">
        <v>352905.6</v>
      </c>
      <c r="W31" s="21">
        <v>1764528</v>
      </c>
      <c r="X31" s="21">
        <f t="shared" si="0"/>
        <v>1976271.36</v>
      </c>
      <c r="Y31" s="10"/>
      <c r="Z31" s="10">
        <v>2017</v>
      </c>
      <c r="AA31" s="16"/>
    </row>
    <row r="32" spans="1:27" ht="76.5" customHeight="1" x14ac:dyDescent="0.2">
      <c r="A32" s="82" t="s">
        <v>634</v>
      </c>
      <c r="B32" s="6" t="s">
        <v>33</v>
      </c>
      <c r="C32" s="6" t="s">
        <v>308</v>
      </c>
      <c r="D32" s="7" t="s">
        <v>309</v>
      </c>
      <c r="E32" s="8" t="s">
        <v>310</v>
      </c>
      <c r="F32" s="8" t="s">
        <v>311</v>
      </c>
      <c r="G32" s="8" t="s">
        <v>312</v>
      </c>
      <c r="H32" s="9" t="s">
        <v>313</v>
      </c>
      <c r="I32" s="9" t="s">
        <v>314</v>
      </c>
      <c r="J32" s="6" t="s">
        <v>201</v>
      </c>
      <c r="K32" s="9">
        <v>0</v>
      </c>
      <c r="L32" s="9">
        <v>710000000</v>
      </c>
      <c r="M32" s="11" t="s">
        <v>46</v>
      </c>
      <c r="N32" s="11" t="s">
        <v>131</v>
      </c>
      <c r="O32" s="11" t="s">
        <v>46</v>
      </c>
      <c r="P32" s="6" t="s">
        <v>60</v>
      </c>
      <c r="Q32" s="10" t="s">
        <v>44</v>
      </c>
      <c r="R32" s="13" t="s">
        <v>195</v>
      </c>
      <c r="S32" s="20">
        <v>796</v>
      </c>
      <c r="T32" s="6" t="s">
        <v>61</v>
      </c>
      <c r="U32" s="6">
        <v>3</v>
      </c>
      <c r="V32" s="21">
        <v>127500</v>
      </c>
      <c r="W32" s="21">
        <v>382500</v>
      </c>
      <c r="X32" s="21">
        <f t="shared" si="0"/>
        <v>428400.00000000006</v>
      </c>
      <c r="Y32" s="10"/>
      <c r="Z32" s="10">
        <v>2017</v>
      </c>
      <c r="AA32" s="16"/>
    </row>
    <row r="33" spans="1:27" ht="63.75" customHeight="1" x14ac:dyDescent="0.2">
      <c r="A33" s="82" t="s">
        <v>635</v>
      </c>
      <c r="B33" s="6" t="s">
        <v>33</v>
      </c>
      <c r="C33" s="6" t="s">
        <v>315</v>
      </c>
      <c r="D33" s="7" t="s">
        <v>316</v>
      </c>
      <c r="E33" s="8" t="s">
        <v>317</v>
      </c>
      <c r="F33" s="8" t="s">
        <v>318</v>
      </c>
      <c r="G33" s="8" t="s">
        <v>319</v>
      </c>
      <c r="H33" s="9" t="s">
        <v>320</v>
      </c>
      <c r="I33" s="9" t="s">
        <v>321</v>
      </c>
      <c r="J33" s="6" t="s">
        <v>201</v>
      </c>
      <c r="K33" s="9">
        <v>0</v>
      </c>
      <c r="L33" s="9">
        <v>710000000</v>
      </c>
      <c r="M33" s="11" t="s">
        <v>46</v>
      </c>
      <c r="N33" s="11" t="s">
        <v>131</v>
      </c>
      <c r="O33" s="11" t="s">
        <v>46</v>
      </c>
      <c r="P33" s="6" t="s">
        <v>60</v>
      </c>
      <c r="Q33" s="10" t="s">
        <v>44</v>
      </c>
      <c r="R33" s="13" t="s">
        <v>195</v>
      </c>
      <c r="S33" s="20">
        <v>796</v>
      </c>
      <c r="T33" s="6" t="s">
        <v>61</v>
      </c>
      <c r="U33" s="6">
        <v>15</v>
      </c>
      <c r="V33" s="21">
        <v>135669.64000000001</v>
      </c>
      <c r="W33" s="21">
        <v>2035044.6</v>
      </c>
      <c r="X33" s="21">
        <f t="shared" si="0"/>
        <v>2279249.9520000005</v>
      </c>
      <c r="Y33" s="10"/>
      <c r="Z33" s="10">
        <v>2017</v>
      </c>
      <c r="AA33" s="16"/>
    </row>
    <row r="34" spans="1:27" ht="89.25" customHeight="1" x14ac:dyDescent="0.2">
      <c r="A34" s="82" t="s">
        <v>636</v>
      </c>
      <c r="B34" s="6" t="s">
        <v>33</v>
      </c>
      <c r="C34" s="6" t="s">
        <v>322</v>
      </c>
      <c r="D34" s="7" t="s">
        <v>323</v>
      </c>
      <c r="E34" s="8" t="s">
        <v>323</v>
      </c>
      <c r="F34" s="8" t="s">
        <v>324</v>
      </c>
      <c r="G34" s="8" t="s">
        <v>325</v>
      </c>
      <c r="H34" s="9" t="s">
        <v>326</v>
      </c>
      <c r="I34" s="9" t="s">
        <v>327</v>
      </c>
      <c r="J34" s="6" t="s">
        <v>41</v>
      </c>
      <c r="K34" s="9">
        <v>0</v>
      </c>
      <c r="L34" s="9">
        <v>710000000</v>
      </c>
      <c r="M34" s="11" t="s">
        <v>46</v>
      </c>
      <c r="N34" s="11" t="s">
        <v>131</v>
      </c>
      <c r="O34" s="11" t="s">
        <v>46</v>
      </c>
      <c r="P34" s="6" t="s">
        <v>60</v>
      </c>
      <c r="Q34" s="10" t="s">
        <v>44</v>
      </c>
      <c r="R34" s="13" t="s">
        <v>195</v>
      </c>
      <c r="S34" s="20">
        <v>796</v>
      </c>
      <c r="T34" s="6" t="s">
        <v>61</v>
      </c>
      <c r="U34" s="6">
        <v>17</v>
      </c>
      <c r="V34" s="21">
        <v>756302.5</v>
      </c>
      <c r="W34" s="21">
        <v>12857142.5</v>
      </c>
      <c r="X34" s="21">
        <f t="shared" si="0"/>
        <v>14399999.600000001</v>
      </c>
      <c r="Y34" s="10"/>
      <c r="Z34" s="10">
        <v>2017</v>
      </c>
      <c r="AA34" s="16"/>
    </row>
    <row r="35" spans="1:27" ht="63.75" customHeight="1" x14ac:dyDescent="0.2">
      <c r="A35" s="82" t="s">
        <v>637</v>
      </c>
      <c r="B35" s="6" t="s">
        <v>33</v>
      </c>
      <c r="C35" s="6" t="s">
        <v>328</v>
      </c>
      <c r="D35" s="7" t="s">
        <v>329</v>
      </c>
      <c r="E35" s="8" t="s">
        <v>330</v>
      </c>
      <c r="F35" s="8" t="s">
        <v>331</v>
      </c>
      <c r="G35" s="8" t="s">
        <v>332</v>
      </c>
      <c r="H35" s="9" t="s">
        <v>333</v>
      </c>
      <c r="I35" s="9" t="s">
        <v>334</v>
      </c>
      <c r="J35" s="6" t="s">
        <v>50</v>
      </c>
      <c r="K35" s="9">
        <v>0</v>
      </c>
      <c r="L35" s="9">
        <v>710000000</v>
      </c>
      <c r="M35" s="11" t="s">
        <v>46</v>
      </c>
      <c r="N35" s="11" t="s">
        <v>354</v>
      </c>
      <c r="O35" s="11" t="s">
        <v>46</v>
      </c>
      <c r="P35" s="6" t="s">
        <v>60</v>
      </c>
      <c r="Q35" s="10" t="s">
        <v>44</v>
      </c>
      <c r="R35" s="13" t="s">
        <v>195</v>
      </c>
      <c r="S35" s="20">
        <v>839</v>
      </c>
      <c r="T35" s="6" t="s">
        <v>575</v>
      </c>
      <c r="U35" s="6">
        <v>1</v>
      </c>
      <c r="V35" s="21">
        <v>412706194.39999998</v>
      </c>
      <c r="W35" s="21">
        <v>412706194.39999998</v>
      </c>
      <c r="X35" s="21">
        <f t="shared" si="0"/>
        <v>462230937.72800004</v>
      </c>
      <c r="Y35" s="10"/>
      <c r="Z35" s="10">
        <v>2017</v>
      </c>
      <c r="AA35" s="16"/>
    </row>
    <row r="36" spans="1:27" ht="63.75" customHeight="1" x14ac:dyDescent="0.2">
      <c r="A36" s="82" t="s">
        <v>638</v>
      </c>
      <c r="B36" s="6" t="s">
        <v>33</v>
      </c>
      <c r="C36" s="6" t="s">
        <v>328</v>
      </c>
      <c r="D36" s="7" t="s">
        <v>329</v>
      </c>
      <c r="E36" s="8" t="s">
        <v>330</v>
      </c>
      <c r="F36" s="8" t="s">
        <v>331</v>
      </c>
      <c r="G36" s="8" t="s">
        <v>332</v>
      </c>
      <c r="H36" s="9" t="s">
        <v>335</v>
      </c>
      <c r="I36" s="9" t="s">
        <v>336</v>
      </c>
      <c r="J36" s="6" t="s">
        <v>41</v>
      </c>
      <c r="K36" s="9">
        <v>0</v>
      </c>
      <c r="L36" s="9">
        <v>710000000</v>
      </c>
      <c r="M36" s="11" t="s">
        <v>46</v>
      </c>
      <c r="N36" s="11" t="s">
        <v>354</v>
      </c>
      <c r="O36" s="11" t="s">
        <v>46</v>
      </c>
      <c r="P36" s="6" t="s">
        <v>60</v>
      </c>
      <c r="Q36" s="10" t="s">
        <v>44</v>
      </c>
      <c r="R36" s="13" t="s">
        <v>195</v>
      </c>
      <c r="S36" s="20">
        <v>839</v>
      </c>
      <c r="T36" s="6" t="s">
        <v>575</v>
      </c>
      <c r="U36" s="6">
        <v>1</v>
      </c>
      <c r="V36" s="21">
        <v>22538700</v>
      </c>
      <c r="W36" s="21">
        <v>0</v>
      </c>
      <c r="X36" s="21">
        <f t="shared" si="0"/>
        <v>0</v>
      </c>
      <c r="Y36" s="10"/>
      <c r="Z36" s="10">
        <v>2017</v>
      </c>
      <c r="AA36" s="16"/>
    </row>
    <row r="37" spans="1:27" ht="63.75" customHeight="1" x14ac:dyDescent="0.2">
      <c r="A37" s="82" t="s">
        <v>991</v>
      </c>
      <c r="B37" s="22" t="s">
        <v>33</v>
      </c>
      <c r="C37" s="22" t="s">
        <v>328</v>
      </c>
      <c r="D37" s="116" t="s">
        <v>329</v>
      </c>
      <c r="E37" s="116" t="s">
        <v>330</v>
      </c>
      <c r="F37" s="116" t="s">
        <v>331</v>
      </c>
      <c r="G37" s="116" t="s">
        <v>332</v>
      </c>
      <c r="H37" s="116" t="s">
        <v>335</v>
      </c>
      <c r="I37" s="116" t="s">
        <v>336</v>
      </c>
      <c r="J37" s="22" t="s">
        <v>41</v>
      </c>
      <c r="K37" s="116">
        <v>0</v>
      </c>
      <c r="L37" s="116">
        <v>710000000</v>
      </c>
      <c r="M37" s="117" t="s">
        <v>46</v>
      </c>
      <c r="N37" s="117" t="s">
        <v>946</v>
      </c>
      <c r="O37" s="117" t="s">
        <v>46</v>
      </c>
      <c r="P37" s="22" t="s">
        <v>60</v>
      </c>
      <c r="Q37" s="16" t="s">
        <v>992</v>
      </c>
      <c r="R37" s="121" t="s">
        <v>195</v>
      </c>
      <c r="S37" s="119">
        <v>839</v>
      </c>
      <c r="T37" s="22" t="s">
        <v>575</v>
      </c>
      <c r="U37" s="22">
        <v>1</v>
      </c>
      <c r="V37" s="122">
        <v>22538700</v>
      </c>
      <c r="W37" s="122">
        <f>U37*V37</f>
        <v>22538700</v>
      </c>
      <c r="X37" s="122">
        <f t="shared" si="0"/>
        <v>25243344.000000004</v>
      </c>
      <c r="Y37" s="123"/>
      <c r="Z37" s="16">
        <v>2017</v>
      </c>
      <c r="AA37" s="16" t="s">
        <v>798</v>
      </c>
    </row>
    <row r="38" spans="1:27" s="65" customFormat="1" ht="76.5" customHeight="1" x14ac:dyDescent="0.2">
      <c r="A38" s="82" t="s">
        <v>639</v>
      </c>
      <c r="B38" s="6" t="s">
        <v>33</v>
      </c>
      <c r="C38" s="6" t="s">
        <v>423</v>
      </c>
      <c r="D38" s="24" t="s">
        <v>424</v>
      </c>
      <c r="E38" s="31" t="s">
        <v>424</v>
      </c>
      <c r="F38" s="31" t="s">
        <v>425</v>
      </c>
      <c r="G38" s="31" t="s">
        <v>426</v>
      </c>
      <c r="H38" s="24"/>
      <c r="I38" s="24"/>
      <c r="J38" s="26" t="s">
        <v>41</v>
      </c>
      <c r="K38" s="27">
        <v>0</v>
      </c>
      <c r="L38" s="9">
        <v>710000000</v>
      </c>
      <c r="M38" s="11" t="s">
        <v>46</v>
      </c>
      <c r="N38" s="28" t="s">
        <v>403</v>
      </c>
      <c r="O38" s="11" t="s">
        <v>46</v>
      </c>
      <c r="P38" s="6" t="s">
        <v>60</v>
      </c>
      <c r="Q38" s="10" t="s">
        <v>355</v>
      </c>
      <c r="R38" s="13" t="s">
        <v>195</v>
      </c>
      <c r="S38" s="10">
        <v>796</v>
      </c>
      <c r="T38" s="10" t="s">
        <v>61</v>
      </c>
      <c r="U38" s="10">
        <v>1</v>
      </c>
      <c r="V38" s="29">
        <v>257130000</v>
      </c>
      <c r="W38" s="29">
        <v>0</v>
      </c>
      <c r="X38" s="29">
        <f t="shared" si="0"/>
        <v>0</v>
      </c>
      <c r="Y38" s="4"/>
      <c r="Z38" s="28">
        <v>2017</v>
      </c>
      <c r="AA38" s="10"/>
    </row>
    <row r="39" spans="1:27" s="65" customFormat="1" ht="76.5" customHeight="1" x14ac:dyDescent="0.2">
      <c r="A39" s="82" t="s">
        <v>816</v>
      </c>
      <c r="B39" s="6" t="s">
        <v>33</v>
      </c>
      <c r="C39" s="6" t="s">
        <v>423</v>
      </c>
      <c r="D39" s="24" t="s">
        <v>424</v>
      </c>
      <c r="E39" s="31" t="s">
        <v>424</v>
      </c>
      <c r="F39" s="31" t="s">
        <v>425</v>
      </c>
      <c r="G39" s="31" t="s">
        <v>426</v>
      </c>
      <c r="H39" s="24"/>
      <c r="I39" s="24"/>
      <c r="J39" s="26" t="s">
        <v>41</v>
      </c>
      <c r="K39" s="27">
        <v>0</v>
      </c>
      <c r="L39" s="9">
        <v>710000000</v>
      </c>
      <c r="M39" s="11" t="s">
        <v>46</v>
      </c>
      <c r="N39" s="28" t="s">
        <v>403</v>
      </c>
      <c r="O39" s="11" t="s">
        <v>46</v>
      </c>
      <c r="P39" s="6" t="s">
        <v>60</v>
      </c>
      <c r="Q39" s="10" t="s">
        <v>355</v>
      </c>
      <c r="R39" s="13" t="s">
        <v>195</v>
      </c>
      <c r="S39" s="10">
        <v>796</v>
      </c>
      <c r="T39" s="10" t="s">
        <v>61</v>
      </c>
      <c r="U39" s="10">
        <v>1</v>
      </c>
      <c r="V39" s="29">
        <v>197169914.61000001</v>
      </c>
      <c r="W39" s="29">
        <f>U39*V39</f>
        <v>197169914.61000001</v>
      </c>
      <c r="X39" s="29">
        <f>W39*1.12</f>
        <v>220830304.36320004</v>
      </c>
      <c r="Y39" s="4"/>
      <c r="Z39" s="28">
        <v>2017</v>
      </c>
      <c r="AA39" s="10" t="s">
        <v>817</v>
      </c>
    </row>
    <row r="40" spans="1:27" s="65" customFormat="1" ht="140.25" customHeight="1" x14ac:dyDescent="0.2">
      <c r="A40" s="82" t="s">
        <v>640</v>
      </c>
      <c r="B40" s="6" t="s">
        <v>33</v>
      </c>
      <c r="C40" s="6" t="s">
        <v>434</v>
      </c>
      <c r="D40" s="33" t="s">
        <v>435</v>
      </c>
      <c r="E40" s="33" t="s">
        <v>436</v>
      </c>
      <c r="F40" s="34" t="s">
        <v>437</v>
      </c>
      <c r="G40" s="34" t="s">
        <v>438</v>
      </c>
      <c r="H40" s="34" t="s">
        <v>614</v>
      </c>
      <c r="I40" s="34" t="s">
        <v>615</v>
      </c>
      <c r="J40" s="6" t="s">
        <v>50</v>
      </c>
      <c r="K40" s="32">
        <v>100</v>
      </c>
      <c r="L40" s="9">
        <v>710000000</v>
      </c>
      <c r="M40" s="11" t="s">
        <v>46</v>
      </c>
      <c r="N40" s="11" t="s">
        <v>42</v>
      </c>
      <c r="O40" s="35" t="s">
        <v>619</v>
      </c>
      <c r="P40" s="34" t="s">
        <v>439</v>
      </c>
      <c r="Q40" s="32" t="s">
        <v>134</v>
      </c>
      <c r="R40" s="36" t="s">
        <v>195</v>
      </c>
      <c r="S40" s="32">
        <v>168</v>
      </c>
      <c r="T40" s="37" t="s">
        <v>440</v>
      </c>
      <c r="U40" s="38">
        <v>480000</v>
      </c>
      <c r="V40" s="39">
        <f>W40/U40</f>
        <v>32677.40336325</v>
      </c>
      <c r="W40" s="39">
        <v>15685153614.360001</v>
      </c>
      <c r="X40" s="21">
        <f t="shared" ref="X40:X44" si="1">W40*1.12</f>
        <v>17567372048.083202</v>
      </c>
      <c r="Y40" s="38" t="s">
        <v>68</v>
      </c>
      <c r="Z40" s="32">
        <v>2017</v>
      </c>
      <c r="AA40" s="32"/>
    </row>
    <row r="41" spans="1:27" s="65" customFormat="1" ht="140.25" customHeight="1" x14ac:dyDescent="0.2">
      <c r="A41" s="82" t="s">
        <v>641</v>
      </c>
      <c r="B41" s="6" t="s">
        <v>33</v>
      </c>
      <c r="C41" s="6" t="s">
        <v>434</v>
      </c>
      <c r="D41" s="33" t="s">
        <v>435</v>
      </c>
      <c r="E41" s="33" t="s">
        <v>436</v>
      </c>
      <c r="F41" s="34" t="s">
        <v>437</v>
      </c>
      <c r="G41" s="34" t="s">
        <v>438</v>
      </c>
      <c r="H41" s="34" t="s">
        <v>616</v>
      </c>
      <c r="I41" s="34" t="s">
        <v>615</v>
      </c>
      <c r="J41" s="6" t="s">
        <v>50</v>
      </c>
      <c r="K41" s="32">
        <v>100</v>
      </c>
      <c r="L41" s="9">
        <v>710000000</v>
      </c>
      <c r="M41" s="11" t="s">
        <v>46</v>
      </c>
      <c r="N41" s="11" t="s">
        <v>42</v>
      </c>
      <c r="O41" s="35" t="s">
        <v>619</v>
      </c>
      <c r="P41" s="34" t="s">
        <v>439</v>
      </c>
      <c r="Q41" s="32" t="s">
        <v>134</v>
      </c>
      <c r="R41" s="36" t="s">
        <v>195</v>
      </c>
      <c r="S41" s="32">
        <v>168</v>
      </c>
      <c r="T41" s="37" t="s">
        <v>440</v>
      </c>
      <c r="U41" s="38">
        <v>494750</v>
      </c>
      <c r="V41" s="39">
        <v>33401</v>
      </c>
      <c r="W41" s="39">
        <f>U41*V41</f>
        <v>16525144750</v>
      </c>
      <c r="X41" s="21">
        <f t="shared" si="1"/>
        <v>18508162120</v>
      </c>
      <c r="Y41" s="38" t="s">
        <v>68</v>
      </c>
      <c r="Z41" s="32">
        <v>2017</v>
      </c>
      <c r="AA41" s="32"/>
    </row>
    <row r="42" spans="1:27" s="65" customFormat="1" ht="153" customHeight="1" x14ac:dyDescent="0.2">
      <c r="A42" s="82" t="s">
        <v>642</v>
      </c>
      <c r="B42" s="6" t="s">
        <v>33</v>
      </c>
      <c r="C42" s="6" t="s">
        <v>434</v>
      </c>
      <c r="D42" s="33" t="s">
        <v>435</v>
      </c>
      <c r="E42" s="33" t="s">
        <v>436</v>
      </c>
      <c r="F42" s="34" t="s">
        <v>437</v>
      </c>
      <c r="G42" s="34" t="s">
        <v>438</v>
      </c>
      <c r="H42" s="34" t="s">
        <v>617</v>
      </c>
      <c r="I42" s="34" t="s">
        <v>618</v>
      </c>
      <c r="J42" s="6" t="s">
        <v>50</v>
      </c>
      <c r="K42" s="32">
        <v>100</v>
      </c>
      <c r="L42" s="9">
        <v>710000000</v>
      </c>
      <c r="M42" s="11" t="s">
        <v>46</v>
      </c>
      <c r="N42" s="11" t="s">
        <v>42</v>
      </c>
      <c r="O42" s="35" t="s">
        <v>619</v>
      </c>
      <c r="P42" s="34" t="s">
        <v>439</v>
      </c>
      <c r="Q42" s="32" t="s">
        <v>134</v>
      </c>
      <c r="R42" s="36" t="s">
        <v>195</v>
      </c>
      <c r="S42" s="32">
        <v>168</v>
      </c>
      <c r="T42" s="37" t="s">
        <v>440</v>
      </c>
      <c r="U42" s="38">
        <v>1900000</v>
      </c>
      <c r="V42" s="39">
        <v>33401</v>
      </c>
      <c r="W42" s="39">
        <f>U42*V42</f>
        <v>63461900000</v>
      </c>
      <c r="X42" s="21">
        <f t="shared" si="1"/>
        <v>71077328000</v>
      </c>
      <c r="Y42" s="38" t="s">
        <v>68</v>
      </c>
      <c r="Z42" s="32">
        <v>2017</v>
      </c>
      <c r="AA42" s="32"/>
    </row>
    <row r="43" spans="1:27" s="65" customFormat="1" ht="127.5" customHeight="1" x14ac:dyDescent="0.2">
      <c r="A43" s="82" t="s">
        <v>643</v>
      </c>
      <c r="B43" s="6" t="s">
        <v>33</v>
      </c>
      <c r="C43" s="6" t="s">
        <v>441</v>
      </c>
      <c r="D43" s="33" t="s">
        <v>442</v>
      </c>
      <c r="E43" s="33" t="s">
        <v>443</v>
      </c>
      <c r="F43" s="34" t="s">
        <v>444</v>
      </c>
      <c r="G43" s="34" t="s">
        <v>445</v>
      </c>
      <c r="H43" s="34" t="s">
        <v>446</v>
      </c>
      <c r="I43" s="34" t="s">
        <v>447</v>
      </c>
      <c r="J43" s="6" t="s">
        <v>41</v>
      </c>
      <c r="K43" s="32">
        <v>0</v>
      </c>
      <c r="L43" s="9">
        <v>710000000</v>
      </c>
      <c r="M43" s="11" t="s">
        <v>46</v>
      </c>
      <c r="N43" s="11" t="s">
        <v>42</v>
      </c>
      <c r="O43" s="11" t="s">
        <v>448</v>
      </c>
      <c r="P43" s="34" t="s">
        <v>60</v>
      </c>
      <c r="Q43" s="32" t="s">
        <v>449</v>
      </c>
      <c r="R43" s="36" t="s">
        <v>195</v>
      </c>
      <c r="S43" s="32">
        <v>168</v>
      </c>
      <c r="T43" s="37" t="s">
        <v>440</v>
      </c>
      <c r="U43" s="38">
        <v>518.29999999999995</v>
      </c>
      <c r="V43" s="38">
        <v>811218.86</v>
      </c>
      <c r="W43" s="38">
        <f>U43*V43</f>
        <v>420454735.13799995</v>
      </c>
      <c r="X43" s="21">
        <f t="shared" si="1"/>
        <v>470909303.35456002</v>
      </c>
      <c r="Y43" s="38"/>
      <c r="Z43" s="32">
        <v>2017</v>
      </c>
      <c r="AA43" s="32"/>
    </row>
    <row r="44" spans="1:27" s="65" customFormat="1" ht="127.5" customHeight="1" x14ac:dyDescent="0.2">
      <c r="A44" s="82" t="s">
        <v>644</v>
      </c>
      <c r="B44" s="6" t="s">
        <v>33</v>
      </c>
      <c r="C44" s="6" t="s">
        <v>441</v>
      </c>
      <c r="D44" s="33" t="s">
        <v>442</v>
      </c>
      <c r="E44" s="33" t="s">
        <v>443</v>
      </c>
      <c r="F44" s="34" t="s">
        <v>444</v>
      </c>
      <c r="G44" s="34" t="s">
        <v>445</v>
      </c>
      <c r="H44" s="34" t="s">
        <v>446</v>
      </c>
      <c r="I44" s="34" t="s">
        <v>447</v>
      </c>
      <c r="J44" s="32" t="s">
        <v>41</v>
      </c>
      <c r="K44" s="32">
        <v>0</v>
      </c>
      <c r="L44" s="9">
        <v>710000000</v>
      </c>
      <c r="M44" s="11" t="s">
        <v>46</v>
      </c>
      <c r="N44" s="11" t="s">
        <v>42</v>
      </c>
      <c r="O44" s="35" t="s">
        <v>450</v>
      </c>
      <c r="P44" s="34" t="s">
        <v>60</v>
      </c>
      <c r="Q44" s="32" t="s">
        <v>449</v>
      </c>
      <c r="R44" s="36" t="s">
        <v>195</v>
      </c>
      <c r="S44" s="32">
        <v>168</v>
      </c>
      <c r="T44" s="37" t="s">
        <v>440</v>
      </c>
      <c r="U44" s="38">
        <v>1804.24</v>
      </c>
      <c r="V44" s="38">
        <v>811218.86</v>
      </c>
      <c r="W44" s="38">
        <f>U44*V44</f>
        <v>1463633515.9663999</v>
      </c>
      <c r="X44" s="21">
        <f t="shared" si="1"/>
        <v>1639269537.8823681</v>
      </c>
      <c r="Y44" s="38"/>
      <c r="Z44" s="32">
        <v>2017</v>
      </c>
      <c r="AA44" s="32"/>
    </row>
    <row r="45" spans="1:27" s="65" customFormat="1" ht="127.5" customHeight="1" x14ac:dyDescent="0.2">
      <c r="A45" s="82" t="s">
        <v>846</v>
      </c>
      <c r="B45" s="6" t="s">
        <v>33</v>
      </c>
      <c r="C45" s="6" t="s">
        <v>855</v>
      </c>
      <c r="D45" s="24" t="s">
        <v>856</v>
      </c>
      <c r="E45" s="24" t="s">
        <v>857</v>
      </c>
      <c r="F45" s="24" t="s">
        <v>858</v>
      </c>
      <c r="G45" s="24" t="s">
        <v>859</v>
      </c>
      <c r="H45" s="24" t="s">
        <v>860</v>
      </c>
      <c r="I45" s="24" t="s">
        <v>861</v>
      </c>
      <c r="J45" s="26" t="s">
        <v>50</v>
      </c>
      <c r="K45" s="27">
        <v>82</v>
      </c>
      <c r="L45" s="9">
        <v>710000000</v>
      </c>
      <c r="M45" s="11" t="s">
        <v>46</v>
      </c>
      <c r="N45" s="11" t="s">
        <v>403</v>
      </c>
      <c r="O45" s="10" t="s">
        <v>43</v>
      </c>
      <c r="P45" s="27" t="s">
        <v>60</v>
      </c>
      <c r="Q45" s="6" t="s">
        <v>862</v>
      </c>
      <c r="R45" s="13" t="s">
        <v>863</v>
      </c>
      <c r="S45" s="82">
        <v>796</v>
      </c>
      <c r="T45" s="82" t="s">
        <v>61</v>
      </c>
      <c r="U45" s="103">
        <v>35000</v>
      </c>
      <c r="V45" s="104">
        <v>15</v>
      </c>
      <c r="W45" s="29">
        <f>V45*U45</f>
        <v>525000</v>
      </c>
      <c r="X45" s="29">
        <f>W45*1.12</f>
        <v>588000</v>
      </c>
      <c r="Y45" s="82" t="s">
        <v>864</v>
      </c>
      <c r="Z45" s="28">
        <v>2017</v>
      </c>
      <c r="AA45" s="32"/>
    </row>
    <row r="46" spans="1:27" s="65" customFormat="1" ht="127.5" customHeight="1" x14ac:dyDescent="0.2">
      <c r="A46" s="82" t="s">
        <v>847</v>
      </c>
      <c r="B46" s="6" t="s">
        <v>33</v>
      </c>
      <c r="C46" s="6" t="s">
        <v>865</v>
      </c>
      <c r="D46" s="24" t="s">
        <v>866</v>
      </c>
      <c r="E46" s="24" t="s">
        <v>866</v>
      </c>
      <c r="F46" s="24" t="s">
        <v>867</v>
      </c>
      <c r="G46" s="24" t="s">
        <v>868</v>
      </c>
      <c r="H46" s="24" t="s">
        <v>869</v>
      </c>
      <c r="I46" s="24" t="s">
        <v>870</v>
      </c>
      <c r="J46" s="26" t="s">
        <v>50</v>
      </c>
      <c r="K46" s="27">
        <v>25</v>
      </c>
      <c r="L46" s="9">
        <v>710000000</v>
      </c>
      <c r="M46" s="11" t="s">
        <v>46</v>
      </c>
      <c r="N46" s="11" t="s">
        <v>403</v>
      </c>
      <c r="O46" s="10" t="s">
        <v>43</v>
      </c>
      <c r="P46" s="27" t="s">
        <v>60</v>
      </c>
      <c r="Q46" s="6" t="s">
        <v>862</v>
      </c>
      <c r="R46" s="13" t="s">
        <v>863</v>
      </c>
      <c r="S46" s="82">
        <v>796</v>
      </c>
      <c r="T46" s="82" t="s">
        <v>61</v>
      </c>
      <c r="U46" s="103">
        <v>30000</v>
      </c>
      <c r="V46" s="104">
        <v>12</v>
      </c>
      <c r="W46" s="29">
        <f t="shared" ref="W46:W53" si="2">V46*U46</f>
        <v>360000</v>
      </c>
      <c r="X46" s="29">
        <f t="shared" ref="X46:X53" si="3">W46*1.12</f>
        <v>403200.00000000006</v>
      </c>
      <c r="Y46" s="82" t="s">
        <v>864</v>
      </c>
      <c r="Z46" s="28">
        <v>2017</v>
      </c>
      <c r="AA46" s="32"/>
    </row>
    <row r="47" spans="1:27" s="65" customFormat="1" ht="127.5" customHeight="1" x14ac:dyDescent="0.2">
      <c r="A47" s="82" t="s">
        <v>848</v>
      </c>
      <c r="B47" s="6" t="s">
        <v>33</v>
      </c>
      <c r="C47" s="6" t="s">
        <v>871</v>
      </c>
      <c r="D47" s="24" t="s">
        <v>872</v>
      </c>
      <c r="E47" s="24" t="s">
        <v>872</v>
      </c>
      <c r="F47" s="24" t="s">
        <v>873</v>
      </c>
      <c r="G47" s="24" t="s">
        <v>874</v>
      </c>
      <c r="H47" s="24" t="s">
        <v>875</v>
      </c>
      <c r="I47" s="24" t="s">
        <v>876</v>
      </c>
      <c r="J47" s="26" t="s">
        <v>50</v>
      </c>
      <c r="K47" s="27">
        <v>65</v>
      </c>
      <c r="L47" s="9">
        <v>710000000</v>
      </c>
      <c r="M47" s="11" t="s">
        <v>46</v>
      </c>
      <c r="N47" s="11" t="s">
        <v>403</v>
      </c>
      <c r="O47" s="10" t="s">
        <v>43</v>
      </c>
      <c r="P47" s="27" t="s">
        <v>60</v>
      </c>
      <c r="Q47" s="6" t="s">
        <v>862</v>
      </c>
      <c r="R47" s="13" t="s">
        <v>863</v>
      </c>
      <c r="S47" s="82">
        <v>796</v>
      </c>
      <c r="T47" s="82" t="s">
        <v>61</v>
      </c>
      <c r="U47" s="103">
        <v>20000</v>
      </c>
      <c r="V47" s="104">
        <v>17</v>
      </c>
      <c r="W47" s="29">
        <f t="shared" si="2"/>
        <v>340000</v>
      </c>
      <c r="X47" s="29">
        <f t="shared" si="3"/>
        <v>380800.00000000006</v>
      </c>
      <c r="Y47" s="82" t="s">
        <v>864</v>
      </c>
      <c r="Z47" s="28">
        <v>2017</v>
      </c>
      <c r="AA47" s="32"/>
    </row>
    <row r="48" spans="1:27" s="65" customFormat="1" ht="127.5" customHeight="1" x14ac:dyDescent="0.2">
      <c r="A48" s="82" t="s">
        <v>849</v>
      </c>
      <c r="B48" s="6" t="s">
        <v>33</v>
      </c>
      <c r="C48" s="6" t="s">
        <v>877</v>
      </c>
      <c r="D48" s="24" t="s">
        <v>878</v>
      </c>
      <c r="E48" s="24" t="s">
        <v>878</v>
      </c>
      <c r="F48" s="24" t="s">
        <v>879</v>
      </c>
      <c r="G48" s="24" t="s">
        <v>880</v>
      </c>
      <c r="H48" s="24" t="s">
        <v>881</v>
      </c>
      <c r="I48" s="24" t="s">
        <v>882</v>
      </c>
      <c r="J48" s="26" t="s">
        <v>50</v>
      </c>
      <c r="K48" s="27">
        <v>58</v>
      </c>
      <c r="L48" s="9">
        <v>710000000</v>
      </c>
      <c r="M48" s="11" t="s">
        <v>46</v>
      </c>
      <c r="N48" s="11" t="s">
        <v>403</v>
      </c>
      <c r="O48" s="10" t="s">
        <v>43</v>
      </c>
      <c r="P48" s="27" t="s">
        <v>60</v>
      </c>
      <c r="Q48" s="6" t="s">
        <v>862</v>
      </c>
      <c r="R48" s="13" t="s">
        <v>863</v>
      </c>
      <c r="S48" s="82">
        <v>796</v>
      </c>
      <c r="T48" s="82" t="s">
        <v>61</v>
      </c>
      <c r="U48" s="103">
        <v>30</v>
      </c>
      <c r="V48" s="104">
        <v>1950</v>
      </c>
      <c r="W48" s="29">
        <f t="shared" si="2"/>
        <v>58500</v>
      </c>
      <c r="X48" s="29">
        <f t="shared" si="3"/>
        <v>65520.000000000007</v>
      </c>
      <c r="Y48" s="82" t="s">
        <v>864</v>
      </c>
      <c r="Z48" s="28">
        <v>2017</v>
      </c>
      <c r="AA48" s="32"/>
    </row>
    <row r="49" spans="1:27" s="65" customFormat="1" ht="127.5" customHeight="1" x14ac:dyDescent="0.2">
      <c r="A49" s="82" t="s">
        <v>850</v>
      </c>
      <c r="B49" s="6" t="s">
        <v>33</v>
      </c>
      <c r="C49" s="6" t="s">
        <v>883</v>
      </c>
      <c r="D49" s="24" t="s">
        <v>884</v>
      </c>
      <c r="E49" s="24" t="s">
        <v>884</v>
      </c>
      <c r="F49" s="24" t="s">
        <v>885</v>
      </c>
      <c r="G49" s="24" t="s">
        <v>886</v>
      </c>
      <c r="H49" s="24" t="s">
        <v>887</v>
      </c>
      <c r="I49" s="24" t="s">
        <v>888</v>
      </c>
      <c r="J49" s="26" t="s">
        <v>50</v>
      </c>
      <c r="K49" s="27">
        <v>46</v>
      </c>
      <c r="L49" s="9">
        <v>710000000</v>
      </c>
      <c r="M49" s="11" t="s">
        <v>46</v>
      </c>
      <c r="N49" s="11" t="s">
        <v>403</v>
      </c>
      <c r="O49" s="10" t="s">
        <v>43</v>
      </c>
      <c r="P49" s="27" t="s">
        <v>60</v>
      </c>
      <c r="Q49" s="6" t="s">
        <v>862</v>
      </c>
      <c r="R49" s="13" t="s">
        <v>863</v>
      </c>
      <c r="S49" s="82">
        <v>796</v>
      </c>
      <c r="T49" s="82" t="s">
        <v>61</v>
      </c>
      <c r="U49" s="103">
        <v>170</v>
      </c>
      <c r="V49" s="104">
        <v>11450</v>
      </c>
      <c r="W49" s="29">
        <f t="shared" si="2"/>
        <v>1946500</v>
      </c>
      <c r="X49" s="29">
        <f t="shared" si="3"/>
        <v>2180080</v>
      </c>
      <c r="Y49" s="82" t="s">
        <v>864</v>
      </c>
      <c r="Z49" s="28">
        <v>2017</v>
      </c>
      <c r="AA49" s="32"/>
    </row>
    <row r="50" spans="1:27" s="65" customFormat="1" ht="127.5" customHeight="1" x14ac:dyDescent="0.2">
      <c r="A50" s="82" t="s">
        <v>851</v>
      </c>
      <c r="B50" s="6" t="s">
        <v>33</v>
      </c>
      <c r="C50" s="6" t="s">
        <v>889</v>
      </c>
      <c r="D50" s="24" t="s">
        <v>890</v>
      </c>
      <c r="E50" s="24" t="s">
        <v>890</v>
      </c>
      <c r="F50" s="24" t="s">
        <v>891</v>
      </c>
      <c r="G50" s="24" t="s">
        <v>892</v>
      </c>
      <c r="H50" s="24" t="s">
        <v>893</v>
      </c>
      <c r="I50" s="24" t="s">
        <v>894</v>
      </c>
      <c r="J50" s="26" t="s">
        <v>50</v>
      </c>
      <c r="K50" s="27">
        <v>91</v>
      </c>
      <c r="L50" s="9">
        <v>710000000</v>
      </c>
      <c r="M50" s="11" t="s">
        <v>46</v>
      </c>
      <c r="N50" s="11" t="s">
        <v>403</v>
      </c>
      <c r="O50" s="10" t="s">
        <v>43</v>
      </c>
      <c r="P50" s="27" t="s">
        <v>60</v>
      </c>
      <c r="Q50" s="6" t="s">
        <v>862</v>
      </c>
      <c r="R50" s="13" t="s">
        <v>863</v>
      </c>
      <c r="S50" s="82">
        <v>796</v>
      </c>
      <c r="T50" s="82" t="s">
        <v>61</v>
      </c>
      <c r="U50" s="103">
        <v>500</v>
      </c>
      <c r="V50" s="104">
        <v>1350</v>
      </c>
      <c r="W50" s="29">
        <f t="shared" si="2"/>
        <v>675000</v>
      </c>
      <c r="X50" s="29">
        <f t="shared" si="3"/>
        <v>756000.00000000012</v>
      </c>
      <c r="Y50" s="82" t="s">
        <v>864</v>
      </c>
      <c r="Z50" s="28">
        <v>2017</v>
      </c>
      <c r="AA50" s="32"/>
    </row>
    <row r="51" spans="1:27" s="65" customFormat="1" ht="127.5" customHeight="1" x14ac:dyDescent="0.2">
      <c r="A51" s="82" t="s">
        <v>852</v>
      </c>
      <c r="B51" s="6" t="s">
        <v>33</v>
      </c>
      <c r="C51" s="6" t="s">
        <v>895</v>
      </c>
      <c r="D51" s="24" t="s">
        <v>896</v>
      </c>
      <c r="E51" s="24" t="s">
        <v>897</v>
      </c>
      <c r="F51" s="24" t="s">
        <v>898</v>
      </c>
      <c r="G51" s="24" t="s">
        <v>899</v>
      </c>
      <c r="H51" s="24" t="s">
        <v>900</v>
      </c>
      <c r="I51" s="24" t="s">
        <v>901</v>
      </c>
      <c r="J51" s="26" t="s">
        <v>50</v>
      </c>
      <c r="K51" s="27">
        <v>84</v>
      </c>
      <c r="L51" s="9">
        <v>710000000</v>
      </c>
      <c r="M51" s="11" t="s">
        <v>46</v>
      </c>
      <c r="N51" s="11" t="s">
        <v>403</v>
      </c>
      <c r="O51" s="10" t="s">
        <v>43</v>
      </c>
      <c r="P51" s="27" t="s">
        <v>60</v>
      </c>
      <c r="Q51" s="6" t="s">
        <v>862</v>
      </c>
      <c r="R51" s="13" t="s">
        <v>863</v>
      </c>
      <c r="S51" s="82">
        <v>796</v>
      </c>
      <c r="T51" s="82" t="s">
        <v>61</v>
      </c>
      <c r="U51" s="103">
        <v>200</v>
      </c>
      <c r="V51" s="104">
        <v>6536.82</v>
      </c>
      <c r="W51" s="29">
        <f t="shared" si="2"/>
        <v>1307364</v>
      </c>
      <c r="X51" s="29">
        <f t="shared" si="3"/>
        <v>1464247.6800000002</v>
      </c>
      <c r="Y51" s="82" t="s">
        <v>864</v>
      </c>
      <c r="Z51" s="28">
        <v>2017</v>
      </c>
      <c r="AA51" s="32"/>
    </row>
    <row r="52" spans="1:27" s="65" customFormat="1" ht="127.5" customHeight="1" x14ac:dyDescent="0.2">
      <c r="A52" s="82" t="s">
        <v>853</v>
      </c>
      <c r="B52" s="6" t="s">
        <v>33</v>
      </c>
      <c r="C52" s="6" t="s">
        <v>902</v>
      </c>
      <c r="D52" s="24" t="s">
        <v>903</v>
      </c>
      <c r="E52" s="24" t="s">
        <v>904</v>
      </c>
      <c r="F52" s="24" t="s">
        <v>905</v>
      </c>
      <c r="G52" s="24" t="s">
        <v>906</v>
      </c>
      <c r="H52" s="24" t="s">
        <v>907</v>
      </c>
      <c r="I52" s="24" t="s">
        <v>908</v>
      </c>
      <c r="J52" s="26" t="s">
        <v>50</v>
      </c>
      <c r="K52" s="27">
        <v>62</v>
      </c>
      <c r="L52" s="9">
        <v>710000000</v>
      </c>
      <c r="M52" s="11" t="s">
        <v>46</v>
      </c>
      <c r="N52" s="11" t="s">
        <v>403</v>
      </c>
      <c r="O52" s="10" t="s">
        <v>43</v>
      </c>
      <c r="P52" s="27" t="s">
        <v>60</v>
      </c>
      <c r="Q52" s="6" t="s">
        <v>862</v>
      </c>
      <c r="R52" s="13" t="s">
        <v>863</v>
      </c>
      <c r="S52" s="82">
        <v>796</v>
      </c>
      <c r="T52" s="82" t="s">
        <v>61</v>
      </c>
      <c r="U52" s="103">
        <v>350</v>
      </c>
      <c r="V52" s="104">
        <v>1986</v>
      </c>
      <c r="W52" s="29">
        <f t="shared" si="2"/>
        <v>695100</v>
      </c>
      <c r="X52" s="29">
        <f t="shared" si="3"/>
        <v>778512.00000000012</v>
      </c>
      <c r="Y52" s="82" t="s">
        <v>864</v>
      </c>
      <c r="Z52" s="28">
        <v>2017</v>
      </c>
      <c r="AA52" s="32"/>
    </row>
    <row r="53" spans="1:27" s="65" customFormat="1" ht="127.5" customHeight="1" x14ac:dyDescent="0.2">
      <c r="A53" s="82" t="s">
        <v>854</v>
      </c>
      <c r="B53" s="6" t="s">
        <v>33</v>
      </c>
      <c r="C53" s="6" t="s">
        <v>909</v>
      </c>
      <c r="D53" s="24" t="s">
        <v>903</v>
      </c>
      <c r="E53" s="24" t="s">
        <v>904</v>
      </c>
      <c r="F53" s="24" t="s">
        <v>910</v>
      </c>
      <c r="G53" s="24" t="s">
        <v>911</v>
      </c>
      <c r="H53" s="24" t="s">
        <v>912</v>
      </c>
      <c r="I53" s="24" t="s">
        <v>913</v>
      </c>
      <c r="J53" s="26" t="s">
        <v>50</v>
      </c>
      <c r="K53" s="27">
        <v>62</v>
      </c>
      <c r="L53" s="9">
        <v>710000000</v>
      </c>
      <c r="M53" s="11" t="s">
        <v>46</v>
      </c>
      <c r="N53" s="11" t="s">
        <v>403</v>
      </c>
      <c r="O53" s="10" t="s">
        <v>43</v>
      </c>
      <c r="P53" s="27" t="s">
        <v>60</v>
      </c>
      <c r="Q53" s="6" t="s">
        <v>862</v>
      </c>
      <c r="R53" s="13" t="s">
        <v>863</v>
      </c>
      <c r="S53" s="82">
        <v>796</v>
      </c>
      <c r="T53" s="82" t="s">
        <v>61</v>
      </c>
      <c r="U53" s="103">
        <v>350</v>
      </c>
      <c r="V53" s="104">
        <v>2225</v>
      </c>
      <c r="W53" s="29">
        <f t="shared" si="2"/>
        <v>778750</v>
      </c>
      <c r="X53" s="29">
        <f t="shared" si="3"/>
        <v>872200.00000000012</v>
      </c>
      <c r="Y53" s="82" t="s">
        <v>864</v>
      </c>
      <c r="Z53" s="28">
        <v>2017</v>
      </c>
      <c r="AA53" s="32"/>
    </row>
    <row r="54" spans="1:27" s="65" customFormat="1" ht="127.5" customHeight="1" x14ac:dyDescent="0.2">
      <c r="A54" s="82" t="s">
        <v>951</v>
      </c>
      <c r="B54" s="22" t="s">
        <v>33</v>
      </c>
      <c r="C54" s="22" t="s">
        <v>952</v>
      </c>
      <c r="D54" s="116" t="s">
        <v>953</v>
      </c>
      <c r="E54" s="116" t="s">
        <v>953</v>
      </c>
      <c r="F54" s="116" t="s">
        <v>954</v>
      </c>
      <c r="G54" s="116" t="s">
        <v>955</v>
      </c>
      <c r="H54" s="116" t="s">
        <v>956</v>
      </c>
      <c r="I54" s="116" t="s">
        <v>956</v>
      </c>
      <c r="J54" s="22" t="s">
        <v>201</v>
      </c>
      <c r="K54" s="116">
        <v>0</v>
      </c>
      <c r="L54" s="116">
        <v>710000000</v>
      </c>
      <c r="M54" s="117" t="s">
        <v>46</v>
      </c>
      <c r="N54" s="117" t="s">
        <v>946</v>
      </c>
      <c r="O54" s="117" t="s">
        <v>46</v>
      </c>
      <c r="P54" s="22" t="s">
        <v>60</v>
      </c>
      <c r="Q54" s="22" t="s">
        <v>957</v>
      </c>
      <c r="R54" s="118" t="s">
        <v>195</v>
      </c>
      <c r="S54" s="119">
        <v>796</v>
      </c>
      <c r="T54" s="22" t="s">
        <v>61</v>
      </c>
      <c r="U54" s="22">
        <v>11</v>
      </c>
      <c r="V54" s="21">
        <f>540900</f>
        <v>540900</v>
      </c>
      <c r="W54" s="21">
        <f>U54*V54</f>
        <v>5949900</v>
      </c>
      <c r="X54" s="21">
        <f>W54*1.12</f>
        <v>6663888.0000000009</v>
      </c>
      <c r="Y54" s="22"/>
      <c r="Z54" s="22">
        <v>2017</v>
      </c>
      <c r="AA54" s="22"/>
    </row>
    <row r="55" spans="1:27" s="65" customFormat="1" ht="127.5" customHeight="1" x14ac:dyDescent="0.2">
      <c r="A55" s="82" t="s">
        <v>995</v>
      </c>
      <c r="B55" s="22" t="s">
        <v>33</v>
      </c>
      <c r="C55" s="22" t="s">
        <v>293</v>
      </c>
      <c r="D55" s="116" t="s">
        <v>294</v>
      </c>
      <c r="E55" s="116" t="s">
        <v>295</v>
      </c>
      <c r="F55" s="116" t="s">
        <v>296</v>
      </c>
      <c r="G55" s="116" t="s">
        <v>297</v>
      </c>
      <c r="H55" s="116" t="s">
        <v>1003</v>
      </c>
      <c r="I55" s="116" t="s">
        <v>1004</v>
      </c>
      <c r="J55" s="22" t="s">
        <v>41</v>
      </c>
      <c r="K55" s="116">
        <v>0</v>
      </c>
      <c r="L55" s="116">
        <v>710000000</v>
      </c>
      <c r="M55" s="117" t="s">
        <v>46</v>
      </c>
      <c r="N55" s="117" t="s">
        <v>946</v>
      </c>
      <c r="O55" s="117" t="s">
        <v>46</v>
      </c>
      <c r="P55" s="22" t="s">
        <v>60</v>
      </c>
      <c r="Q55" s="16" t="s">
        <v>1005</v>
      </c>
      <c r="R55" s="121" t="s">
        <v>195</v>
      </c>
      <c r="S55" s="119">
        <v>796</v>
      </c>
      <c r="T55" s="22" t="s">
        <v>61</v>
      </c>
      <c r="U55" s="22">
        <v>30</v>
      </c>
      <c r="V55" s="21">
        <v>25535</v>
      </c>
      <c r="W55" s="21">
        <f t="shared" ref="W55:W62" si="4">U55*V55</f>
        <v>766050</v>
      </c>
      <c r="X55" s="21">
        <f t="shared" ref="X55:X62" si="5">W55*1.12</f>
        <v>857976.00000000012</v>
      </c>
      <c r="Y55" s="123"/>
      <c r="Z55" s="16">
        <v>2017</v>
      </c>
      <c r="AA55" s="123"/>
    </row>
    <row r="56" spans="1:27" s="65" customFormat="1" ht="127.5" customHeight="1" x14ac:dyDescent="0.2">
      <c r="A56" s="82" t="s">
        <v>996</v>
      </c>
      <c r="B56" s="22" t="s">
        <v>33</v>
      </c>
      <c r="C56" s="22" t="s">
        <v>293</v>
      </c>
      <c r="D56" s="116" t="s">
        <v>294</v>
      </c>
      <c r="E56" s="116" t="s">
        <v>295</v>
      </c>
      <c r="F56" s="116" t="s">
        <v>296</v>
      </c>
      <c r="G56" s="116" t="s">
        <v>297</v>
      </c>
      <c r="H56" s="116" t="s">
        <v>304</v>
      </c>
      <c r="I56" s="116" t="s">
        <v>305</v>
      </c>
      <c r="J56" s="22" t="s">
        <v>41</v>
      </c>
      <c r="K56" s="116">
        <v>0</v>
      </c>
      <c r="L56" s="116">
        <v>710000000</v>
      </c>
      <c r="M56" s="117" t="s">
        <v>46</v>
      </c>
      <c r="N56" s="117" t="s">
        <v>946</v>
      </c>
      <c r="O56" s="117" t="s">
        <v>46</v>
      </c>
      <c r="P56" s="22" t="s">
        <v>60</v>
      </c>
      <c r="Q56" s="16" t="s">
        <v>1005</v>
      </c>
      <c r="R56" s="121" t="s">
        <v>195</v>
      </c>
      <c r="S56" s="119">
        <v>796</v>
      </c>
      <c r="T56" s="22" t="s">
        <v>61</v>
      </c>
      <c r="U56" s="22">
        <v>10</v>
      </c>
      <c r="V56" s="21">
        <v>65773</v>
      </c>
      <c r="W56" s="21">
        <f t="shared" si="4"/>
        <v>657730</v>
      </c>
      <c r="X56" s="21">
        <f t="shared" si="5"/>
        <v>736657.60000000009</v>
      </c>
      <c r="Y56" s="123"/>
      <c r="Z56" s="16">
        <v>2017</v>
      </c>
      <c r="AA56" s="123"/>
    </row>
    <row r="57" spans="1:27" s="65" customFormat="1" ht="127.5" customHeight="1" x14ac:dyDescent="0.2">
      <c r="A57" s="82" t="s">
        <v>997</v>
      </c>
      <c r="B57" s="22" t="s">
        <v>33</v>
      </c>
      <c r="C57" s="22" t="s">
        <v>293</v>
      </c>
      <c r="D57" s="116" t="s">
        <v>294</v>
      </c>
      <c r="E57" s="116" t="s">
        <v>295</v>
      </c>
      <c r="F57" s="116" t="s">
        <v>296</v>
      </c>
      <c r="G57" s="116" t="s">
        <v>297</v>
      </c>
      <c r="H57" s="116" t="s">
        <v>304</v>
      </c>
      <c r="I57" s="116" t="s">
        <v>305</v>
      </c>
      <c r="J57" s="22" t="s">
        <v>41</v>
      </c>
      <c r="K57" s="116">
        <v>0</v>
      </c>
      <c r="L57" s="116">
        <v>710000000</v>
      </c>
      <c r="M57" s="117" t="s">
        <v>46</v>
      </c>
      <c r="N57" s="117" t="s">
        <v>946</v>
      </c>
      <c r="O57" s="117" t="s">
        <v>46</v>
      </c>
      <c r="P57" s="22" t="s">
        <v>60</v>
      </c>
      <c r="Q57" s="16" t="s">
        <v>1005</v>
      </c>
      <c r="R57" s="121" t="s">
        <v>195</v>
      </c>
      <c r="S57" s="119">
        <v>796</v>
      </c>
      <c r="T57" s="22" t="s">
        <v>61</v>
      </c>
      <c r="U57" s="22">
        <v>14</v>
      </c>
      <c r="V57" s="21">
        <v>101883</v>
      </c>
      <c r="W57" s="21">
        <f t="shared" si="4"/>
        <v>1426362</v>
      </c>
      <c r="X57" s="21">
        <f t="shared" si="5"/>
        <v>1597525.4400000002</v>
      </c>
      <c r="Y57" s="123"/>
      <c r="Z57" s="16">
        <v>2017</v>
      </c>
      <c r="AA57" s="123"/>
    </row>
    <row r="58" spans="1:27" s="65" customFormat="1" ht="127.5" customHeight="1" x14ac:dyDescent="0.2">
      <c r="A58" s="82" t="s">
        <v>998</v>
      </c>
      <c r="B58" s="22" t="s">
        <v>33</v>
      </c>
      <c r="C58" s="22" t="s">
        <v>1006</v>
      </c>
      <c r="D58" s="116" t="s">
        <v>1007</v>
      </c>
      <c r="E58" s="116" t="s">
        <v>1007</v>
      </c>
      <c r="F58" s="116" t="s">
        <v>1008</v>
      </c>
      <c r="G58" s="116" t="s">
        <v>332</v>
      </c>
      <c r="H58" s="116" t="s">
        <v>1009</v>
      </c>
      <c r="I58" s="116" t="s">
        <v>1010</v>
      </c>
      <c r="J58" s="22" t="s">
        <v>201</v>
      </c>
      <c r="K58" s="116">
        <v>0</v>
      </c>
      <c r="L58" s="116">
        <v>710000000</v>
      </c>
      <c r="M58" s="117" t="s">
        <v>46</v>
      </c>
      <c r="N58" s="117" t="s">
        <v>946</v>
      </c>
      <c r="O58" s="117" t="s">
        <v>46</v>
      </c>
      <c r="P58" s="22" t="s">
        <v>60</v>
      </c>
      <c r="Q58" s="16" t="s">
        <v>992</v>
      </c>
      <c r="R58" s="121" t="s">
        <v>195</v>
      </c>
      <c r="S58" s="119">
        <v>796</v>
      </c>
      <c r="T58" s="22" t="s">
        <v>61</v>
      </c>
      <c r="U58" s="22">
        <v>29</v>
      </c>
      <c r="V58" s="21">
        <v>54166</v>
      </c>
      <c r="W58" s="21">
        <f t="shared" si="4"/>
        <v>1570814</v>
      </c>
      <c r="X58" s="21">
        <f t="shared" si="5"/>
        <v>1759311.6800000002</v>
      </c>
      <c r="Y58" s="123"/>
      <c r="Z58" s="16">
        <v>2017</v>
      </c>
      <c r="AA58" s="123"/>
    </row>
    <row r="59" spans="1:27" s="65" customFormat="1" ht="127.5" customHeight="1" x14ac:dyDescent="0.2">
      <c r="A59" s="82" t="s">
        <v>999</v>
      </c>
      <c r="B59" s="22" t="s">
        <v>33</v>
      </c>
      <c r="C59" s="22" t="s">
        <v>1006</v>
      </c>
      <c r="D59" s="116" t="s">
        <v>1007</v>
      </c>
      <c r="E59" s="116" t="s">
        <v>1007</v>
      </c>
      <c r="F59" s="116" t="s">
        <v>1008</v>
      </c>
      <c r="G59" s="116" t="s">
        <v>332</v>
      </c>
      <c r="H59" s="116" t="s">
        <v>1011</v>
      </c>
      <c r="I59" s="116" t="s">
        <v>1012</v>
      </c>
      <c r="J59" s="22" t="s">
        <v>201</v>
      </c>
      <c r="K59" s="116">
        <v>0</v>
      </c>
      <c r="L59" s="116">
        <v>710000000</v>
      </c>
      <c r="M59" s="117" t="s">
        <v>46</v>
      </c>
      <c r="N59" s="117" t="s">
        <v>946</v>
      </c>
      <c r="O59" s="117" t="s">
        <v>46</v>
      </c>
      <c r="P59" s="22" t="s">
        <v>60</v>
      </c>
      <c r="Q59" s="16" t="s">
        <v>992</v>
      </c>
      <c r="R59" s="121" t="s">
        <v>195</v>
      </c>
      <c r="S59" s="119">
        <v>796</v>
      </c>
      <c r="T59" s="22" t="s">
        <v>61</v>
      </c>
      <c r="U59" s="22">
        <v>10</v>
      </c>
      <c r="V59" s="21">
        <v>32242</v>
      </c>
      <c r="W59" s="21">
        <f t="shared" si="4"/>
        <v>322420</v>
      </c>
      <c r="X59" s="21">
        <f t="shared" si="5"/>
        <v>361110.4</v>
      </c>
      <c r="Y59" s="123"/>
      <c r="Z59" s="16">
        <v>2017</v>
      </c>
      <c r="AA59" s="123"/>
    </row>
    <row r="60" spans="1:27" s="65" customFormat="1" ht="127.5" customHeight="1" x14ac:dyDescent="0.2">
      <c r="A60" s="82" t="s">
        <v>1000</v>
      </c>
      <c r="B60" s="22" t="s">
        <v>33</v>
      </c>
      <c r="C60" s="22" t="s">
        <v>1006</v>
      </c>
      <c r="D60" s="116" t="s">
        <v>1007</v>
      </c>
      <c r="E60" s="116" t="s">
        <v>1007</v>
      </c>
      <c r="F60" s="116" t="s">
        <v>1008</v>
      </c>
      <c r="G60" s="116" t="s">
        <v>332</v>
      </c>
      <c r="H60" s="116" t="s">
        <v>1013</v>
      </c>
      <c r="I60" s="116" t="s">
        <v>1014</v>
      </c>
      <c r="J60" s="22" t="s">
        <v>201</v>
      </c>
      <c r="K60" s="116">
        <v>0</v>
      </c>
      <c r="L60" s="116">
        <v>710000000</v>
      </c>
      <c r="M60" s="117" t="s">
        <v>46</v>
      </c>
      <c r="N60" s="117" t="s">
        <v>946</v>
      </c>
      <c r="O60" s="117" t="s">
        <v>46</v>
      </c>
      <c r="P60" s="22" t="s">
        <v>60</v>
      </c>
      <c r="Q60" s="16" t="s">
        <v>992</v>
      </c>
      <c r="R60" s="121" t="s">
        <v>195</v>
      </c>
      <c r="S60" s="119">
        <v>796</v>
      </c>
      <c r="T60" s="22" t="s">
        <v>61</v>
      </c>
      <c r="U60" s="22">
        <v>30</v>
      </c>
      <c r="V60" s="21">
        <v>10317</v>
      </c>
      <c r="W60" s="21">
        <f t="shared" si="4"/>
        <v>309510</v>
      </c>
      <c r="X60" s="21">
        <f t="shared" si="5"/>
        <v>346651.2</v>
      </c>
      <c r="Y60" s="123"/>
      <c r="Z60" s="16">
        <v>2017</v>
      </c>
      <c r="AA60" s="123"/>
    </row>
    <row r="61" spans="1:27" s="65" customFormat="1" ht="127.5" customHeight="1" x14ac:dyDescent="0.2">
      <c r="A61" s="82" t="s">
        <v>1001</v>
      </c>
      <c r="B61" s="22" t="s">
        <v>33</v>
      </c>
      <c r="C61" s="22" t="s">
        <v>1006</v>
      </c>
      <c r="D61" s="116" t="s">
        <v>1007</v>
      </c>
      <c r="E61" s="116" t="s">
        <v>1007</v>
      </c>
      <c r="F61" s="116" t="s">
        <v>1008</v>
      </c>
      <c r="G61" s="116" t="s">
        <v>332</v>
      </c>
      <c r="H61" s="116" t="s">
        <v>1015</v>
      </c>
      <c r="I61" s="116" t="s">
        <v>1016</v>
      </c>
      <c r="J61" s="22" t="s">
        <v>201</v>
      </c>
      <c r="K61" s="116">
        <v>0</v>
      </c>
      <c r="L61" s="116">
        <v>710000000</v>
      </c>
      <c r="M61" s="117" t="s">
        <v>46</v>
      </c>
      <c r="N61" s="117" t="s">
        <v>946</v>
      </c>
      <c r="O61" s="117" t="s">
        <v>46</v>
      </c>
      <c r="P61" s="22" t="s">
        <v>60</v>
      </c>
      <c r="Q61" s="16" t="s">
        <v>992</v>
      </c>
      <c r="R61" s="121" t="s">
        <v>195</v>
      </c>
      <c r="S61" s="119">
        <v>796</v>
      </c>
      <c r="T61" s="22" t="s">
        <v>61</v>
      </c>
      <c r="U61" s="22">
        <v>1</v>
      </c>
      <c r="V61" s="21">
        <v>167656</v>
      </c>
      <c r="W61" s="21">
        <f t="shared" si="4"/>
        <v>167656</v>
      </c>
      <c r="X61" s="21">
        <f t="shared" si="5"/>
        <v>187774.72000000003</v>
      </c>
      <c r="Y61" s="123"/>
      <c r="Z61" s="16">
        <v>2017</v>
      </c>
      <c r="AA61" s="123"/>
    </row>
    <row r="62" spans="1:27" s="65" customFormat="1" ht="127.5" customHeight="1" x14ac:dyDescent="0.2">
      <c r="A62" s="82" t="s">
        <v>1002</v>
      </c>
      <c r="B62" s="22" t="s">
        <v>33</v>
      </c>
      <c r="C62" s="22" t="s">
        <v>1006</v>
      </c>
      <c r="D62" s="116" t="s">
        <v>1007</v>
      </c>
      <c r="E62" s="116" t="s">
        <v>1007</v>
      </c>
      <c r="F62" s="116" t="s">
        <v>1008</v>
      </c>
      <c r="G62" s="116" t="s">
        <v>332</v>
      </c>
      <c r="H62" s="116" t="s">
        <v>1017</v>
      </c>
      <c r="I62" s="116" t="s">
        <v>1018</v>
      </c>
      <c r="J62" s="22" t="s">
        <v>201</v>
      </c>
      <c r="K62" s="116">
        <v>0</v>
      </c>
      <c r="L62" s="116">
        <v>710000000</v>
      </c>
      <c r="M62" s="117" t="s">
        <v>46</v>
      </c>
      <c r="N62" s="117" t="s">
        <v>946</v>
      </c>
      <c r="O62" s="117" t="s">
        <v>46</v>
      </c>
      <c r="P62" s="22" t="s">
        <v>60</v>
      </c>
      <c r="Q62" s="16" t="s">
        <v>992</v>
      </c>
      <c r="R62" s="121" t="s">
        <v>195</v>
      </c>
      <c r="S62" s="119">
        <v>796</v>
      </c>
      <c r="T62" s="22" t="s">
        <v>61</v>
      </c>
      <c r="U62" s="22">
        <v>2</v>
      </c>
      <c r="V62" s="21">
        <v>2476152</v>
      </c>
      <c r="W62" s="21">
        <f t="shared" si="4"/>
        <v>4952304</v>
      </c>
      <c r="X62" s="21">
        <f t="shared" si="5"/>
        <v>5546580.4800000004</v>
      </c>
      <c r="Y62" s="123"/>
      <c r="Z62" s="16">
        <v>2017</v>
      </c>
      <c r="AA62" s="123"/>
    </row>
    <row r="63" spans="1:27" ht="12.75" customHeight="1" x14ac:dyDescent="0.2">
      <c r="A63" s="17" t="s">
        <v>30</v>
      </c>
      <c r="B63" s="4"/>
      <c r="C63" s="4"/>
      <c r="D63" s="4"/>
      <c r="E63" s="4"/>
      <c r="F63" s="4"/>
      <c r="G63" s="4"/>
      <c r="H63" s="4"/>
      <c r="I63" s="4"/>
      <c r="J63" s="4"/>
      <c r="K63" s="4"/>
      <c r="L63" s="4"/>
      <c r="M63" s="4"/>
      <c r="N63" s="4"/>
      <c r="O63" s="4"/>
      <c r="P63" s="4"/>
      <c r="Q63" s="4"/>
      <c r="R63" s="4"/>
      <c r="S63" s="4"/>
      <c r="T63" s="4"/>
      <c r="U63" s="4"/>
      <c r="V63" s="4"/>
      <c r="W63" s="66">
        <f>SUBTOTAL(9,W23:W62)</f>
        <v>98291555900.074402</v>
      </c>
      <c r="X63" s="66">
        <f>SUBTOTAL(9,X23:X62)</f>
        <v>110086542608.08331</v>
      </c>
      <c r="Y63" s="4"/>
      <c r="Z63" s="4"/>
      <c r="AA63" s="4"/>
    </row>
    <row r="64" spans="1:27" ht="12.75" customHeight="1" x14ac:dyDescent="0.2">
      <c r="A64" s="17" t="s">
        <v>28</v>
      </c>
      <c r="B64" s="4"/>
      <c r="C64" s="4"/>
      <c r="D64" s="4"/>
      <c r="E64" s="4"/>
      <c r="F64" s="4"/>
      <c r="G64" s="4"/>
      <c r="H64" s="4"/>
      <c r="I64" s="4"/>
      <c r="J64" s="4"/>
      <c r="K64" s="4"/>
      <c r="L64" s="4"/>
      <c r="M64" s="4"/>
      <c r="N64" s="4"/>
      <c r="O64" s="4"/>
      <c r="P64" s="4"/>
      <c r="Q64" s="4"/>
      <c r="R64" s="4"/>
      <c r="S64" s="4"/>
      <c r="T64" s="4"/>
      <c r="U64" s="4"/>
      <c r="V64" s="4"/>
      <c r="W64" s="67"/>
      <c r="X64" s="67"/>
      <c r="Y64" s="4"/>
      <c r="Z64" s="4"/>
      <c r="AA64" s="4"/>
    </row>
    <row r="65" spans="1:27" ht="76.5" customHeight="1" x14ac:dyDescent="0.2">
      <c r="A65" s="82" t="s">
        <v>645</v>
      </c>
      <c r="B65" s="6" t="s">
        <v>33</v>
      </c>
      <c r="C65" s="6" t="s">
        <v>337</v>
      </c>
      <c r="D65" s="7" t="s">
        <v>781</v>
      </c>
      <c r="E65" s="8" t="s">
        <v>338</v>
      </c>
      <c r="F65" s="8" t="s">
        <v>782</v>
      </c>
      <c r="G65" s="8" t="s">
        <v>339</v>
      </c>
      <c r="H65" s="9" t="s">
        <v>340</v>
      </c>
      <c r="I65" s="8" t="s">
        <v>341</v>
      </c>
      <c r="J65" s="10" t="s">
        <v>41</v>
      </c>
      <c r="K65" s="9">
        <v>10</v>
      </c>
      <c r="L65" s="9">
        <v>710000000</v>
      </c>
      <c r="M65" s="11" t="s">
        <v>46</v>
      </c>
      <c r="N65" s="11" t="s">
        <v>131</v>
      </c>
      <c r="O65" s="12" t="s">
        <v>43</v>
      </c>
      <c r="P65" s="10"/>
      <c r="Q65" s="10" t="s">
        <v>355</v>
      </c>
      <c r="R65" s="13" t="s">
        <v>63</v>
      </c>
      <c r="S65" s="14"/>
      <c r="T65" s="10"/>
      <c r="U65" s="10"/>
      <c r="V65" s="15"/>
      <c r="W65" s="15">
        <v>0</v>
      </c>
      <c r="X65" s="15">
        <f>W65*1.12</f>
        <v>0</v>
      </c>
      <c r="Y65" s="10"/>
      <c r="Z65" s="10">
        <v>2017</v>
      </c>
      <c r="AA65" s="16" t="s">
        <v>800</v>
      </c>
    </row>
    <row r="66" spans="1:27" ht="242.25" customHeight="1" x14ac:dyDescent="0.2">
      <c r="A66" s="82" t="s">
        <v>646</v>
      </c>
      <c r="B66" s="6" t="s">
        <v>33</v>
      </c>
      <c r="C66" s="6" t="s">
        <v>189</v>
      </c>
      <c r="D66" s="7" t="s">
        <v>190</v>
      </c>
      <c r="E66" s="8" t="s">
        <v>191</v>
      </c>
      <c r="F66" s="8" t="s">
        <v>190</v>
      </c>
      <c r="G66" s="8" t="s">
        <v>191</v>
      </c>
      <c r="H66" s="9" t="s">
        <v>192</v>
      </c>
      <c r="I66" s="8" t="s">
        <v>194</v>
      </c>
      <c r="J66" s="10" t="s">
        <v>41</v>
      </c>
      <c r="K66" s="9">
        <v>50</v>
      </c>
      <c r="L66" s="9">
        <v>710000000</v>
      </c>
      <c r="M66" s="11" t="s">
        <v>46</v>
      </c>
      <c r="N66" s="11" t="s">
        <v>42</v>
      </c>
      <c r="O66" s="12" t="s">
        <v>43</v>
      </c>
      <c r="P66" s="10"/>
      <c r="Q66" s="10" t="s">
        <v>193</v>
      </c>
      <c r="R66" s="13" t="s">
        <v>63</v>
      </c>
      <c r="S66" s="14"/>
      <c r="T66" s="10"/>
      <c r="U66" s="10"/>
      <c r="V66" s="15"/>
      <c r="W66" s="15">
        <v>74100000</v>
      </c>
      <c r="X66" s="15">
        <f t="shared" ref="X66:X73" si="6">W66*1.12</f>
        <v>82992000.000000015</v>
      </c>
      <c r="Y66" s="10"/>
      <c r="Z66" s="10">
        <v>2017</v>
      </c>
      <c r="AA66" s="32"/>
    </row>
    <row r="67" spans="1:27" ht="89.25" customHeight="1" x14ac:dyDescent="0.2">
      <c r="A67" s="82" t="s">
        <v>647</v>
      </c>
      <c r="B67" s="6" t="s">
        <v>33</v>
      </c>
      <c r="C67" s="6" t="s">
        <v>202</v>
      </c>
      <c r="D67" s="7" t="s">
        <v>203</v>
      </c>
      <c r="E67" s="8" t="s">
        <v>204</v>
      </c>
      <c r="F67" s="8" t="s">
        <v>203</v>
      </c>
      <c r="G67" s="8" t="s">
        <v>204</v>
      </c>
      <c r="H67" s="9" t="s">
        <v>205</v>
      </c>
      <c r="I67" s="8" t="s">
        <v>204</v>
      </c>
      <c r="J67" s="10" t="s">
        <v>41</v>
      </c>
      <c r="K67" s="9">
        <v>80</v>
      </c>
      <c r="L67" s="9">
        <v>710000000</v>
      </c>
      <c r="M67" s="11" t="s">
        <v>46</v>
      </c>
      <c r="N67" s="11" t="s">
        <v>42</v>
      </c>
      <c r="O67" s="12" t="s">
        <v>43</v>
      </c>
      <c r="P67" s="10"/>
      <c r="Q67" s="10" t="s">
        <v>44</v>
      </c>
      <c r="R67" s="13" t="s">
        <v>63</v>
      </c>
      <c r="S67" s="14"/>
      <c r="T67" s="10"/>
      <c r="U67" s="10"/>
      <c r="V67" s="15"/>
      <c r="W67" s="15">
        <v>31680000</v>
      </c>
      <c r="X67" s="15">
        <f t="shared" si="6"/>
        <v>35481600</v>
      </c>
      <c r="Y67" s="10"/>
      <c r="Z67" s="10">
        <v>2017</v>
      </c>
      <c r="AA67" s="32"/>
    </row>
    <row r="68" spans="1:27" ht="76.5" customHeight="1" x14ac:dyDescent="0.2">
      <c r="A68" s="82" t="s">
        <v>648</v>
      </c>
      <c r="B68" s="6" t="s">
        <v>33</v>
      </c>
      <c r="C68" s="6" t="s">
        <v>342</v>
      </c>
      <c r="D68" s="7" t="s">
        <v>343</v>
      </c>
      <c r="E68" s="8" t="s">
        <v>344</v>
      </c>
      <c r="F68" s="8" t="s">
        <v>343</v>
      </c>
      <c r="G68" s="8" t="s">
        <v>344</v>
      </c>
      <c r="H68" s="9" t="s">
        <v>345</v>
      </c>
      <c r="I68" s="8" t="s">
        <v>346</v>
      </c>
      <c r="J68" s="10" t="s">
        <v>41</v>
      </c>
      <c r="K68" s="9">
        <v>10</v>
      </c>
      <c r="L68" s="9">
        <v>710000000</v>
      </c>
      <c r="M68" s="11" t="s">
        <v>46</v>
      </c>
      <c r="N68" s="11" t="s">
        <v>131</v>
      </c>
      <c r="O68" s="12" t="s">
        <v>43</v>
      </c>
      <c r="P68" s="10"/>
      <c r="Q68" s="10" t="s">
        <v>355</v>
      </c>
      <c r="R68" s="13" t="s">
        <v>63</v>
      </c>
      <c r="S68" s="14"/>
      <c r="T68" s="10"/>
      <c r="U68" s="10"/>
      <c r="V68" s="15"/>
      <c r="W68" s="15">
        <v>36866025</v>
      </c>
      <c r="X68" s="15">
        <f t="shared" si="6"/>
        <v>41289948.000000007</v>
      </c>
      <c r="Y68" s="10"/>
      <c r="Z68" s="10">
        <v>2017</v>
      </c>
      <c r="AA68" s="16"/>
    </row>
    <row r="69" spans="1:27" ht="127.5" customHeight="1" x14ac:dyDescent="0.2">
      <c r="A69" s="82" t="s">
        <v>649</v>
      </c>
      <c r="B69" s="6" t="s">
        <v>33</v>
      </c>
      <c r="C69" s="6" t="s">
        <v>347</v>
      </c>
      <c r="D69" s="7" t="s">
        <v>348</v>
      </c>
      <c r="E69" s="8" t="s">
        <v>349</v>
      </c>
      <c r="F69" s="8" t="s">
        <v>348</v>
      </c>
      <c r="G69" s="8" t="s">
        <v>349</v>
      </c>
      <c r="H69" s="9" t="s">
        <v>350</v>
      </c>
      <c r="I69" s="8" t="s">
        <v>351</v>
      </c>
      <c r="J69" s="10" t="s">
        <v>41</v>
      </c>
      <c r="K69" s="9">
        <v>10</v>
      </c>
      <c r="L69" s="9">
        <v>710000000</v>
      </c>
      <c r="M69" s="11" t="s">
        <v>46</v>
      </c>
      <c r="N69" s="11" t="s">
        <v>131</v>
      </c>
      <c r="O69" s="12" t="s">
        <v>43</v>
      </c>
      <c r="P69" s="10"/>
      <c r="Q69" s="10" t="s">
        <v>355</v>
      </c>
      <c r="R69" s="13" t="s">
        <v>63</v>
      </c>
      <c r="S69" s="14"/>
      <c r="T69" s="10"/>
      <c r="U69" s="10"/>
      <c r="V69" s="15"/>
      <c r="W69" s="15">
        <v>15193500</v>
      </c>
      <c r="X69" s="15">
        <f t="shared" si="6"/>
        <v>17016720</v>
      </c>
      <c r="Y69" s="10"/>
      <c r="Z69" s="10">
        <v>2017</v>
      </c>
      <c r="AA69" s="16"/>
    </row>
    <row r="70" spans="1:27" ht="127.5" customHeight="1" x14ac:dyDescent="0.2">
      <c r="A70" s="82" t="s">
        <v>650</v>
      </c>
      <c r="B70" s="6" t="s">
        <v>33</v>
      </c>
      <c r="C70" s="6" t="s">
        <v>347</v>
      </c>
      <c r="D70" s="7" t="s">
        <v>348</v>
      </c>
      <c r="E70" s="8" t="s">
        <v>349</v>
      </c>
      <c r="F70" s="8" t="s">
        <v>348</v>
      </c>
      <c r="G70" s="8" t="s">
        <v>349</v>
      </c>
      <c r="H70" s="9" t="s">
        <v>352</v>
      </c>
      <c r="I70" s="8" t="s">
        <v>353</v>
      </c>
      <c r="J70" s="10" t="s">
        <v>41</v>
      </c>
      <c r="K70" s="9">
        <v>10</v>
      </c>
      <c r="L70" s="9">
        <v>710000000</v>
      </c>
      <c r="M70" s="11" t="s">
        <v>46</v>
      </c>
      <c r="N70" s="11" t="s">
        <v>131</v>
      </c>
      <c r="O70" s="12" t="s">
        <v>43</v>
      </c>
      <c r="P70" s="10"/>
      <c r="Q70" s="10" t="s">
        <v>355</v>
      </c>
      <c r="R70" s="13" t="s">
        <v>63</v>
      </c>
      <c r="S70" s="14"/>
      <c r="T70" s="10"/>
      <c r="U70" s="10"/>
      <c r="V70" s="15"/>
      <c r="W70" s="15">
        <v>8088490</v>
      </c>
      <c r="X70" s="15">
        <f t="shared" si="6"/>
        <v>9059108.8000000007</v>
      </c>
      <c r="Y70" s="10"/>
      <c r="Z70" s="10">
        <v>2017</v>
      </c>
      <c r="AA70" s="16"/>
    </row>
    <row r="71" spans="1:27" ht="63.75" customHeight="1" x14ac:dyDescent="0.2">
      <c r="A71" s="82" t="s">
        <v>651</v>
      </c>
      <c r="B71" s="6" t="s">
        <v>33</v>
      </c>
      <c r="C71" s="6" t="s">
        <v>451</v>
      </c>
      <c r="D71" s="34" t="s">
        <v>452</v>
      </c>
      <c r="E71" s="33" t="s">
        <v>453</v>
      </c>
      <c r="F71" s="34" t="s">
        <v>452</v>
      </c>
      <c r="G71" s="33" t="s">
        <v>453</v>
      </c>
      <c r="H71" s="34" t="s">
        <v>458</v>
      </c>
      <c r="I71" s="34" t="s">
        <v>456</v>
      </c>
      <c r="J71" s="32" t="s">
        <v>50</v>
      </c>
      <c r="K71" s="32">
        <v>100</v>
      </c>
      <c r="L71" s="9">
        <v>710000000</v>
      </c>
      <c r="M71" s="11" t="s">
        <v>46</v>
      </c>
      <c r="N71" s="11" t="s">
        <v>42</v>
      </c>
      <c r="O71" s="35" t="s">
        <v>454</v>
      </c>
      <c r="P71" s="34"/>
      <c r="Q71" s="32" t="s">
        <v>134</v>
      </c>
      <c r="R71" s="36" t="s">
        <v>135</v>
      </c>
      <c r="S71" s="32"/>
      <c r="T71" s="37"/>
      <c r="U71" s="38"/>
      <c r="V71" s="38"/>
      <c r="W71" s="38">
        <v>0</v>
      </c>
      <c r="X71" s="21">
        <f t="shared" si="6"/>
        <v>0</v>
      </c>
      <c r="Y71" s="38" t="s">
        <v>68</v>
      </c>
      <c r="Z71" s="32">
        <v>2017</v>
      </c>
      <c r="AA71" s="32"/>
    </row>
    <row r="72" spans="1:27" ht="63.75" customHeight="1" x14ac:dyDescent="0.2">
      <c r="A72" s="82" t="s">
        <v>984</v>
      </c>
      <c r="B72" s="6" t="s">
        <v>33</v>
      </c>
      <c r="C72" s="6" t="s">
        <v>451</v>
      </c>
      <c r="D72" s="34" t="s">
        <v>452</v>
      </c>
      <c r="E72" s="33" t="s">
        <v>453</v>
      </c>
      <c r="F72" s="34" t="s">
        <v>452</v>
      </c>
      <c r="G72" s="33" t="s">
        <v>453</v>
      </c>
      <c r="H72" s="34" t="s">
        <v>458</v>
      </c>
      <c r="I72" s="34" t="s">
        <v>456</v>
      </c>
      <c r="J72" s="32" t="s">
        <v>50</v>
      </c>
      <c r="K72" s="32">
        <v>100</v>
      </c>
      <c r="L72" s="9">
        <v>710000000</v>
      </c>
      <c r="M72" s="11" t="s">
        <v>46</v>
      </c>
      <c r="N72" s="11" t="s">
        <v>42</v>
      </c>
      <c r="O72" s="35" t="s">
        <v>454</v>
      </c>
      <c r="P72" s="34"/>
      <c r="Q72" s="32" t="s">
        <v>985</v>
      </c>
      <c r="R72" s="36" t="s">
        <v>135</v>
      </c>
      <c r="S72" s="32"/>
      <c r="T72" s="37"/>
      <c r="U72" s="38"/>
      <c r="V72" s="38"/>
      <c r="W72" s="38">
        <v>2958415860.0100002</v>
      </c>
      <c r="X72" s="21">
        <v>3239300958.54</v>
      </c>
      <c r="Y72" s="38" t="s">
        <v>68</v>
      </c>
      <c r="Z72" s="32">
        <v>2017</v>
      </c>
      <c r="AA72" s="32" t="s">
        <v>795</v>
      </c>
    </row>
    <row r="73" spans="1:27" ht="63.75" customHeight="1" x14ac:dyDescent="0.2">
      <c r="A73" s="82" t="s">
        <v>652</v>
      </c>
      <c r="B73" s="6" t="s">
        <v>33</v>
      </c>
      <c r="C73" s="6" t="s">
        <v>451</v>
      </c>
      <c r="D73" s="34" t="s">
        <v>452</v>
      </c>
      <c r="E73" s="33" t="s">
        <v>453</v>
      </c>
      <c r="F73" s="34" t="s">
        <v>452</v>
      </c>
      <c r="G73" s="33" t="s">
        <v>453</v>
      </c>
      <c r="H73" s="34" t="s">
        <v>459</v>
      </c>
      <c r="I73" s="34" t="s">
        <v>457</v>
      </c>
      <c r="J73" s="32" t="s">
        <v>50</v>
      </c>
      <c r="K73" s="32">
        <v>100</v>
      </c>
      <c r="L73" s="9">
        <v>710000000</v>
      </c>
      <c r="M73" s="11" t="s">
        <v>46</v>
      </c>
      <c r="N73" s="11" t="s">
        <v>42</v>
      </c>
      <c r="O73" s="35" t="s">
        <v>455</v>
      </c>
      <c r="P73" s="34"/>
      <c r="Q73" s="32" t="s">
        <v>134</v>
      </c>
      <c r="R73" s="36" t="s">
        <v>135</v>
      </c>
      <c r="S73" s="32"/>
      <c r="T73" s="37"/>
      <c r="U73" s="38"/>
      <c r="V73" s="38"/>
      <c r="W73" s="38">
        <v>0</v>
      </c>
      <c r="X73" s="21">
        <f t="shared" si="6"/>
        <v>0</v>
      </c>
      <c r="Y73" s="38" t="s">
        <v>68</v>
      </c>
      <c r="Z73" s="32">
        <v>2017</v>
      </c>
      <c r="AA73" s="32"/>
    </row>
    <row r="74" spans="1:27" ht="63.75" customHeight="1" x14ac:dyDescent="0.2">
      <c r="A74" s="82" t="s">
        <v>986</v>
      </c>
      <c r="B74" s="6" t="s">
        <v>33</v>
      </c>
      <c r="C74" s="6" t="s">
        <v>451</v>
      </c>
      <c r="D74" s="34" t="s">
        <v>452</v>
      </c>
      <c r="E74" s="33" t="s">
        <v>453</v>
      </c>
      <c r="F74" s="34" t="s">
        <v>452</v>
      </c>
      <c r="G74" s="33" t="s">
        <v>453</v>
      </c>
      <c r="H74" s="34" t="s">
        <v>459</v>
      </c>
      <c r="I74" s="34" t="s">
        <v>457</v>
      </c>
      <c r="J74" s="32" t="s">
        <v>50</v>
      </c>
      <c r="K74" s="32">
        <v>100</v>
      </c>
      <c r="L74" s="9">
        <v>710000000</v>
      </c>
      <c r="M74" s="11" t="s">
        <v>46</v>
      </c>
      <c r="N74" s="11" t="s">
        <v>42</v>
      </c>
      <c r="O74" s="35" t="s">
        <v>455</v>
      </c>
      <c r="P74" s="34"/>
      <c r="Q74" s="32" t="s">
        <v>985</v>
      </c>
      <c r="R74" s="36" t="s">
        <v>135</v>
      </c>
      <c r="S74" s="32"/>
      <c r="T74" s="37"/>
      <c r="U74" s="38"/>
      <c r="V74" s="38"/>
      <c r="W74" s="38">
        <v>11442740000</v>
      </c>
      <c r="X74" s="21">
        <v>12722282274.440001</v>
      </c>
      <c r="Y74" s="38" t="s">
        <v>68</v>
      </c>
      <c r="Z74" s="32">
        <v>2017</v>
      </c>
      <c r="AA74" s="32" t="s">
        <v>795</v>
      </c>
    </row>
    <row r="75" spans="1:27" ht="63.75" customHeight="1" x14ac:dyDescent="0.2">
      <c r="A75" s="82" t="s">
        <v>926</v>
      </c>
      <c r="B75" s="6" t="s">
        <v>33</v>
      </c>
      <c r="C75" s="6" t="s">
        <v>919</v>
      </c>
      <c r="D75" s="7" t="s">
        <v>920</v>
      </c>
      <c r="E75" s="8" t="s">
        <v>921</v>
      </c>
      <c r="F75" s="8" t="s">
        <v>920</v>
      </c>
      <c r="G75" s="8" t="s">
        <v>921</v>
      </c>
      <c r="H75" s="9" t="s">
        <v>922</v>
      </c>
      <c r="I75" s="9" t="s">
        <v>923</v>
      </c>
      <c r="J75" s="10" t="s">
        <v>41</v>
      </c>
      <c r="K75" s="9">
        <v>100</v>
      </c>
      <c r="L75" s="9">
        <v>710000000</v>
      </c>
      <c r="M75" s="11" t="s">
        <v>46</v>
      </c>
      <c r="N75" s="11" t="s">
        <v>403</v>
      </c>
      <c r="O75" s="12" t="s">
        <v>43</v>
      </c>
      <c r="P75" s="10"/>
      <c r="Q75" s="6" t="s">
        <v>44</v>
      </c>
      <c r="R75" s="13" t="s">
        <v>63</v>
      </c>
      <c r="S75" s="14"/>
      <c r="T75" s="10"/>
      <c r="U75" s="10"/>
      <c r="V75" s="15"/>
      <c r="W75" s="15">
        <v>41300000</v>
      </c>
      <c r="X75" s="15">
        <f>W75*1.12</f>
        <v>46256000.000000007</v>
      </c>
      <c r="Y75" s="10"/>
      <c r="Z75" s="10">
        <v>2017</v>
      </c>
      <c r="AA75" s="32"/>
    </row>
    <row r="76" spans="1:27" ht="63.75" customHeight="1" x14ac:dyDescent="0.2">
      <c r="A76" s="82" t="s">
        <v>958</v>
      </c>
      <c r="B76" s="22" t="s">
        <v>33</v>
      </c>
      <c r="C76" s="22" t="s">
        <v>961</v>
      </c>
      <c r="D76" s="116" t="s">
        <v>962</v>
      </c>
      <c r="E76" s="116" t="s">
        <v>963</v>
      </c>
      <c r="F76" s="116" t="s">
        <v>962</v>
      </c>
      <c r="G76" s="116" t="s">
        <v>963</v>
      </c>
      <c r="H76" s="116" t="s">
        <v>964</v>
      </c>
      <c r="I76" s="116" t="s">
        <v>965</v>
      </c>
      <c r="J76" s="22" t="s">
        <v>41</v>
      </c>
      <c r="K76" s="116">
        <v>10</v>
      </c>
      <c r="L76" s="116">
        <v>710000000</v>
      </c>
      <c r="M76" s="117" t="s">
        <v>46</v>
      </c>
      <c r="N76" s="117" t="s">
        <v>946</v>
      </c>
      <c r="O76" s="116" t="s">
        <v>43</v>
      </c>
      <c r="P76" s="22"/>
      <c r="Q76" s="22" t="s">
        <v>957</v>
      </c>
      <c r="R76" s="118" t="s">
        <v>63</v>
      </c>
      <c r="S76" s="119"/>
      <c r="T76" s="22"/>
      <c r="U76" s="22"/>
      <c r="V76" s="21"/>
      <c r="W76" s="21">
        <f>129155668</f>
        <v>129155668</v>
      </c>
      <c r="X76" s="21">
        <f>W76*1.12</f>
        <v>144654348.16000003</v>
      </c>
      <c r="Y76" s="22"/>
      <c r="Z76" s="22">
        <v>2017</v>
      </c>
      <c r="AA76" s="22"/>
    </row>
    <row r="77" spans="1:27" ht="63.75" customHeight="1" x14ac:dyDescent="0.2">
      <c r="A77" s="82" t="s">
        <v>959</v>
      </c>
      <c r="B77" s="22" t="s">
        <v>33</v>
      </c>
      <c r="C77" s="22" t="s">
        <v>966</v>
      </c>
      <c r="D77" s="116" t="s">
        <v>967</v>
      </c>
      <c r="E77" s="116" t="s">
        <v>968</v>
      </c>
      <c r="F77" s="116" t="s">
        <v>967</v>
      </c>
      <c r="G77" s="116" t="s">
        <v>968</v>
      </c>
      <c r="H77" s="116" t="s">
        <v>969</v>
      </c>
      <c r="I77" s="116" t="s">
        <v>970</v>
      </c>
      <c r="J77" s="22" t="s">
        <v>41</v>
      </c>
      <c r="K77" s="116">
        <v>10</v>
      </c>
      <c r="L77" s="116">
        <v>710000000</v>
      </c>
      <c r="M77" s="117" t="s">
        <v>46</v>
      </c>
      <c r="N77" s="117" t="s">
        <v>946</v>
      </c>
      <c r="O77" s="116" t="s">
        <v>43</v>
      </c>
      <c r="P77" s="22"/>
      <c r="Q77" s="22" t="s">
        <v>842</v>
      </c>
      <c r="R77" s="118" t="s">
        <v>63</v>
      </c>
      <c r="S77" s="119"/>
      <c r="T77" s="22"/>
      <c r="U77" s="22"/>
      <c r="V77" s="21"/>
      <c r="W77" s="21">
        <v>0</v>
      </c>
      <c r="X77" s="21">
        <f>W77*1.12</f>
        <v>0</v>
      </c>
      <c r="Y77" s="22"/>
      <c r="Z77" s="22">
        <v>2017</v>
      </c>
      <c r="AA77" s="22"/>
    </row>
    <row r="78" spans="1:27" ht="63.75" customHeight="1" x14ac:dyDescent="0.2">
      <c r="A78" s="82" t="s">
        <v>993</v>
      </c>
      <c r="B78" s="22" t="s">
        <v>33</v>
      </c>
      <c r="C78" s="22" t="s">
        <v>966</v>
      </c>
      <c r="D78" s="124" t="s">
        <v>967</v>
      </c>
      <c r="E78" s="124" t="s">
        <v>968</v>
      </c>
      <c r="F78" s="124" t="s">
        <v>967</v>
      </c>
      <c r="G78" s="124" t="s">
        <v>968</v>
      </c>
      <c r="H78" s="124" t="s">
        <v>969</v>
      </c>
      <c r="I78" s="124" t="s">
        <v>970</v>
      </c>
      <c r="J78" s="22" t="s">
        <v>201</v>
      </c>
      <c r="K78" s="116">
        <v>100</v>
      </c>
      <c r="L78" s="116">
        <v>710000000</v>
      </c>
      <c r="M78" s="117" t="s">
        <v>46</v>
      </c>
      <c r="N78" s="117" t="s">
        <v>946</v>
      </c>
      <c r="O78" s="117" t="s">
        <v>43</v>
      </c>
      <c r="P78" s="22"/>
      <c r="Q78" s="16" t="s">
        <v>842</v>
      </c>
      <c r="R78" s="121" t="s">
        <v>63</v>
      </c>
      <c r="S78" s="119"/>
      <c r="T78" s="22"/>
      <c r="U78" s="22"/>
      <c r="V78" s="21"/>
      <c r="W78" s="38">
        <f>2016012.48/1.12</f>
        <v>1800011.1428571427</v>
      </c>
      <c r="X78" s="21">
        <f t="shared" ref="X78" si="7">W78*1.12</f>
        <v>2016012.48</v>
      </c>
      <c r="Y78" s="125"/>
      <c r="Z78" s="16">
        <v>2017</v>
      </c>
      <c r="AA78" s="22" t="s">
        <v>994</v>
      </c>
    </row>
    <row r="79" spans="1:27" ht="63.75" customHeight="1" x14ac:dyDescent="0.2">
      <c r="A79" s="82" t="s">
        <v>960</v>
      </c>
      <c r="B79" s="22" t="s">
        <v>33</v>
      </c>
      <c r="C79" s="22" t="s">
        <v>919</v>
      </c>
      <c r="D79" s="116" t="s">
        <v>920</v>
      </c>
      <c r="E79" s="116" t="s">
        <v>971</v>
      </c>
      <c r="F79" s="116" t="s">
        <v>920</v>
      </c>
      <c r="G79" s="116" t="s">
        <v>971</v>
      </c>
      <c r="H79" s="116" t="s">
        <v>972</v>
      </c>
      <c r="I79" s="116" t="s">
        <v>973</v>
      </c>
      <c r="J79" s="22" t="s">
        <v>201</v>
      </c>
      <c r="K79" s="116">
        <v>50</v>
      </c>
      <c r="L79" s="116">
        <v>710000000</v>
      </c>
      <c r="M79" s="117" t="s">
        <v>46</v>
      </c>
      <c r="N79" s="117" t="s">
        <v>946</v>
      </c>
      <c r="O79" s="116" t="s">
        <v>43</v>
      </c>
      <c r="P79" s="22"/>
      <c r="Q79" s="22" t="s">
        <v>355</v>
      </c>
      <c r="R79" s="118" t="s">
        <v>63</v>
      </c>
      <c r="S79" s="119"/>
      <c r="T79" s="22"/>
      <c r="U79" s="22"/>
      <c r="V79" s="21"/>
      <c r="W79" s="21">
        <f>3500000+300000</f>
        <v>3800000</v>
      </c>
      <c r="X79" s="21">
        <f>W79*1.12</f>
        <v>4256000</v>
      </c>
      <c r="Y79" s="22"/>
      <c r="Z79" s="22">
        <v>2017</v>
      </c>
      <c r="AA79" s="22"/>
    </row>
    <row r="80" spans="1:27" ht="63.75" customHeight="1" x14ac:dyDescent="0.2">
      <c r="A80" s="82" t="s">
        <v>987</v>
      </c>
      <c r="B80" s="6" t="s">
        <v>33</v>
      </c>
      <c r="C80" s="6" t="s">
        <v>451</v>
      </c>
      <c r="D80" s="34" t="s">
        <v>452</v>
      </c>
      <c r="E80" s="33" t="s">
        <v>453</v>
      </c>
      <c r="F80" s="34" t="s">
        <v>452</v>
      </c>
      <c r="G80" s="33" t="s">
        <v>453</v>
      </c>
      <c r="H80" s="34" t="s">
        <v>458</v>
      </c>
      <c r="I80" s="34" t="s">
        <v>456</v>
      </c>
      <c r="J80" s="32" t="s">
        <v>50</v>
      </c>
      <c r="K80" s="32">
        <v>100</v>
      </c>
      <c r="L80" s="9">
        <v>710000000</v>
      </c>
      <c r="M80" s="11" t="s">
        <v>46</v>
      </c>
      <c r="N80" s="11" t="s">
        <v>989</v>
      </c>
      <c r="O80" s="35" t="s">
        <v>454</v>
      </c>
      <c r="P80" s="34"/>
      <c r="Q80" s="32" t="s">
        <v>990</v>
      </c>
      <c r="R80" s="36" t="s">
        <v>135</v>
      </c>
      <c r="S80" s="32"/>
      <c r="T80" s="37"/>
      <c r="U80" s="38"/>
      <c r="V80" s="38"/>
      <c r="W80" s="38">
        <v>15610423917.4</v>
      </c>
      <c r="X80" s="21">
        <v>17557799592.16</v>
      </c>
      <c r="Y80" s="38" t="s">
        <v>68</v>
      </c>
      <c r="Z80" s="32">
        <v>2017</v>
      </c>
      <c r="AA80" s="32"/>
    </row>
    <row r="81" spans="1:27" ht="63.75" customHeight="1" x14ac:dyDescent="0.2">
      <c r="A81" s="82" t="s">
        <v>988</v>
      </c>
      <c r="B81" s="6" t="s">
        <v>33</v>
      </c>
      <c r="C81" s="6" t="s">
        <v>451</v>
      </c>
      <c r="D81" s="34" t="s">
        <v>452</v>
      </c>
      <c r="E81" s="33" t="s">
        <v>453</v>
      </c>
      <c r="F81" s="34" t="s">
        <v>452</v>
      </c>
      <c r="G81" s="33" t="s">
        <v>453</v>
      </c>
      <c r="H81" s="34" t="s">
        <v>459</v>
      </c>
      <c r="I81" s="34" t="s">
        <v>457</v>
      </c>
      <c r="J81" s="32" t="s">
        <v>50</v>
      </c>
      <c r="K81" s="32">
        <v>100</v>
      </c>
      <c r="L81" s="9">
        <v>710000000</v>
      </c>
      <c r="M81" s="11" t="s">
        <v>46</v>
      </c>
      <c r="N81" s="11" t="s">
        <v>989</v>
      </c>
      <c r="O81" s="35" t="s">
        <v>455</v>
      </c>
      <c r="P81" s="34"/>
      <c r="Q81" s="32" t="s">
        <v>990</v>
      </c>
      <c r="R81" s="36" t="s">
        <v>135</v>
      </c>
      <c r="S81" s="32"/>
      <c r="T81" s="37"/>
      <c r="U81" s="38"/>
      <c r="V81" s="38"/>
      <c r="W81" s="38">
        <v>41162129310</v>
      </c>
      <c r="X81" s="21">
        <v>46101584827.199997</v>
      </c>
      <c r="Y81" s="38" t="s">
        <v>68</v>
      </c>
      <c r="Z81" s="32">
        <v>2017</v>
      </c>
      <c r="AA81" s="32"/>
    </row>
    <row r="82" spans="1:27" ht="12.75" customHeight="1" x14ac:dyDescent="0.2">
      <c r="A82" s="17" t="s">
        <v>29</v>
      </c>
      <c r="B82" s="4"/>
      <c r="C82" s="4"/>
      <c r="D82" s="4"/>
      <c r="E82" s="4"/>
      <c r="F82" s="4"/>
      <c r="G82" s="4"/>
      <c r="H82" s="4"/>
      <c r="I82" s="4"/>
      <c r="J82" s="4"/>
      <c r="K82" s="4"/>
      <c r="L82" s="4"/>
      <c r="M82" s="4"/>
      <c r="N82" s="4"/>
      <c r="O82" s="4"/>
      <c r="P82" s="4"/>
      <c r="Q82" s="4"/>
      <c r="R82" s="4"/>
      <c r="S82" s="4"/>
      <c r="T82" s="4"/>
      <c r="U82" s="4"/>
      <c r="V82" s="4"/>
      <c r="W82" s="66">
        <f>SUBTOTAL(9,W65:W81)</f>
        <v>71515692781.552856</v>
      </c>
      <c r="X82" s="66">
        <f>SUBTOTAL(9,X65:X81)</f>
        <v>80003989389.779999</v>
      </c>
      <c r="Y82" s="4"/>
      <c r="Z82" s="4"/>
      <c r="AA82" s="4"/>
    </row>
    <row r="83" spans="1:27" ht="12.75" customHeight="1" x14ac:dyDescent="0.2">
      <c r="A83" s="17" t="s">
        <v>31</v>
      </c>
      <c r="B83" s="4"/>
      <c r="C83" s="4"/>
      <c r="D83" s="4"/>
      <c r="E83" s="4"/>
      <c r="F83" s="4"/>
      <c r="G83" s="4"/>
      <c r="H83" s="4"/>
      <c r="I83" s="4"/>
      <c r="J83" s="4"/>
      <c r="K83" s="4"/>
      <c r="L83" s="4"/>
      <c r="M83" s="4"/>
      <c r="N83" s="4"/>
      <c r="O83" s="4"/>
      <c r="P83" s="4"/>
      <c r="Q83" s="4"/>
      <c r="R83" s="4"/>
      <c r="S83" s="4"/>
      <c r="T83" s="4"/>
      <c r="U83" s="4"/>
      <c r="V83" s="4"/>
      <c r="W83" s="67"/>
      <c r="X83" s="67"/>
      <c r="Y83" s="4"/>
      <c r="Z83" s="4"/>
      <c r="AA83" s="4"/>
    </row>
    <row r="84" spans="1:27" ht="114.75" customHeight="1" x14ac:dyDescent="0.2">
      <c r="A84" s="5" t="s">
        <v>653</v>
      </c>
      <c r="B84" s="6" t="s">
        <v>33</v>
      </c>
      <c r="C84" s="6" t="s">
        <v>34</v>
      </c>
      <c r="D84" s="7" t="s">
        <v>35</v>
      </c>
      <c r="E84" s="8" t="s">
        <v>36</v>
      </c>
      <c r="F84" s="8" t="s">
        <v>37</v>
      </c>
      <c r="G84" s="8" t="s">
        <v>38</v>
      </c>
      <c r="H84" s="9" t="s">
        <v>39</v>
      </c>
      <c r="I84" s="9" t="s">
        <v>40</v>
      </c>
      <c r="J84" s="10" t="s">
        <v>41</v>
      </c>
      <c r="K84" s="9">
        <v>100</v>
      </c>
      <c r="L84" s="9">
        <v>710000000</v>
      </c>
      <c r="M84" s="11" t="s">
        <v>46</v>
      </c>
      <c r="N84" s="11" t="s">
        <v>42</v>
      </c>
      <c r="O84" s="12" t="s">
        <v>43</v>
      </c>
      <c r="P84" s="10"/>
      <c r="Q84" s="10" t="s">
        <v>44</v>
      </c>
      <c r="R84" s="13" t="s">
        <v>45</v>
      </c>
      <c r="S84" s="14"/>
      <c r="T84" s="10"/>
      <c r="U84" s="10"/>
      <c r="V84" s="15"/>
      <c r="W84" s="15">
        <v>14000000</v>
      </c>
      <c r="X84" s="15">
        <f t="shared" ref="X84" si="8">W84*1.12</f>
        <v>15680000.000000002</v>
      </c>
      <c r="Y84" s="10"/>
      <c r="Z84" s="10">
        <v>2017</v>
      </c>
      <c r="AA84" s="32"/>
    </row>
    <row r="85" spans="1:27" ht="63.75" customHeight="1" x14ac:dyDescent="0.2">
      <c r="A85" s="5" t="s">
        <v>654</v>
      </c>
      <c r="B85" s="6" t="s">
        <v>33</v>
      </c>
      <c r="C85" s="6" t="s">
        <v>47</v>
      </c>
      <c r="D85" s="7" t="s">
        <v>48</v>
      </c>
      <c r="E85" s="8" t="s">
        <v>49</v>
      </c>
      <c r="F85" s="8" t="s">
        <v>48</v>
      </c>
      <c r="G85" s="8" t="s">
        <v>49</v>
      </c>
      <c r="H85" s="9"/>
      <c r="I85" s="9"/>
      <c r="J85" s="10" t="s">
        <v>50</v>
      </c>
      <c r="K85" s="9">
        <v>95</v>
      </c>
      <c r="L85" s="9">
        <v>710000000</v>
      </c>
      <c r="M85" s="11" t="s">
        <v>46</v>
      </c>
      <c r="N85" s="11" t="s">
        <v>42</v>
      </c>
      <c r="O85" s="12" t="s">
        <v>43</v>
      </c>
      <c r="P85" s="10"/>
      <c r="Q85" s="10" t="s">
        <v>59</v>
      </c>
      <c r="R85" s="13" t="s">
        <v>45</v>
      </c>
      <c r="S85" s="14"/>
      <c r="T85" s="10"/>
      <c r="U85" s="10"/>
      <c r="V85" s="15"/>
      <c r="W85" s="15">
        <v>7148000</v>
      </c>
      <c r="X85" s="15">
        <f t="shared" ref="X85:X91" si="9">W85*1.12</f>
        <v>8005760.0000000009</v>
      </c>
      <c r="Y85" s="10"/>
      <c r="Z85" s="10">
        <v>2017</v>
      </c>
      <c r="AA85" s="32"/>
    </row>
    <row r="86" spans="1:27" ht="63.75" customHeight="1" x14ac:dyDescent="0.2">
      <c r="A86" s="5" t="s">
        <v>655</v>
      </c>
      <c r="B86" s="6" t="s">
        <v>33</v>
      </c>
      <c r="C86" s="6" t="s">
        <v>51</v>
      </c>
      <c r="D86" s="7" t="s">
        <v>52</v>
      </c>
      <c r="E86" s="8" t="s">
        <v>53</v>
      </c>
      <c r="F86" s="8" t="s">
        <v>52</v>
      </c>
      <c r="G86" s="8" t="s">
        <v>53</v>
      </c>
      <c r="H86" s="9"/>
      <c r="I86" s="9"/>
      <c r="J86" s="6" t="s">
        <v>41</v>
      </c>
      <c r="K86" s="9">
        <v>100</v>
      </c>
      <c r="L86" s="9">
        <v>710000000</v>
      </c>
      <c r="M86" s="11" t="s">
        <v>46</v>
      </c>
      <c r="N86" s="11" t="s">
        <v>42</v>
      </c>
      <c r="O86" s="12" t="s">
        <v>43</v>
      </c>
      <c r="P86" s="10"/>
      <c r="Q86" s="10" t="s">
        <v>44</v>
      </c>
      <c r="R86" s="13" t="s">
        <v>45</v>
      </c>
      <c r="S86" s="14"/>
      <c r="T86" s="10"/>
      <c r="U86" s="10"/>
      <c r="V86" s="15"/>
      <c r="W86" s="15">
        <v>6741000</v>
      </c>
      <c r="X86" s="15">
        <f t="shared" si="9"/>
        <v>7549920.0000000009</v>
      </c>
      <c r="Y86" s="10"/>
      <c r="Z86" s="10">
        <v>2017</v>
      </c>
      <c r="AA86" s="32"/>
    </row>
    <row r="87" spans="1:27" ht="114.75" customHeight="1" x14ac:dyDescent="0.2">
      <c r="A87" s="5" t="s">
        <v>656</v>
      </c>
      <c r="B87" s="6" t="s">
        <v>33</v>
      </c>
      <c r="C87" s="6" t="s">
        <v>54</v>
      </c>
      <c r="D87" s="7" t="s">
        <v>55</v>
      </c>
      <c r="E87" s="8" t="s">
        <v>56</v>
      </c>
      <c r="F87" s="8" t="s">
        <v>62</v>
      </c>
      <c r="G87" s="8" t="s">
        <v>57</v>
      </c>
      <c r="H87" s="9"/>
      <c r="I87" s="9"/>
      <c r="J87" s="6" t="s">
        <v>201</v>
      </c>
      <c r="K87" s="9">
        <v>100</v>
      </c>
      <c r="L87" s="9">
        <v>710000000</v>
      </c>
      <c r="M87" s="11" t="s">
        <v>46</v>
      </c>
      <c r="N87" s="11" t="s">
        <v>58</v>
      </c>
      <c r="O87" s="12" t="s">
        <v>43</v>
      </c>
      <c r="P87" s="10"/>
      <c r="Q87" s="10" t="s">
        <v>779</v>
      </c>
      <c r="R87" s="13" t="s">
        <v>45</v>
      </c>
      <c r="S87" s="14"/>
      <c r="T87" s="10"/>
      <c r="U87" s="10"/>
      <c r="V87" s="15"/>
      <c r="W87" s="15">
        <v>4000000</v>
      </c>
      <c r="X87" s="15">
        <f t="shared" si="9"/>
        <v>4480000</v>
      </c>
      <c r="Y87" s="10"/>
      <c r="Z87" s="10">
        <v>2017</v>
      </c>
      <c r="AA87" s="16"/>
    </row>
    <row r="88" spans="1:27" ht="63.75" customHeight="1" x14ac:dyDescent="0.2">
      <c r="A88" s="5" t="s">
        <v>657</v>
      </c>
      <c r="B88" s="6" t="s">
        <v>33</v>
      </c>
      <c r="C88" s="6" t="s">
        <v>64</v>
      </c>
      <c r="D88" s="7" t="s">
        <v>65</v>
      </c>
      <c r="E88" s="8" t="s">
        <v>66</v>
      </c>
      <c r="F88" s="8" t="s">
        <v>65</v>
      </c>
      <c r="G88" s="8" t="s">
        <v>66</v>
      </c>
      <c r="H88" s="9" t="s">
        <v>77</v>
      </c>
      <c r="I88" s="9" t="s">
        <v>78</v>
      </c>
      <c r="J88" s="10" t="s">
        <v>50</v>
      </c>
      <c r="K88" s="9">
        <v>50</v>
      </c>
      <c r="L88" s="9">
        <v>710000000</v>
      </c>
      <c r="M88" s="11" t="s">
        <v>46</v>
      </c>
      <c r="N88" s="11" t="s">
        <v>67</v>
      </c>
      <c r="O88" s="12" t="s">
        <v>43</v>
      </c>
      <c r="P88" s="10"/>
      <c r="Q88" s="10" t="s">
        <v>59</v>
      </c>
      <c r="R88" s="13" t="s">
        <v>45</v>
      </c>
      <c r="S88" s="14"/>
      <c r="T88" s="10"/>
      <c r="U88" s="10"/>
      <c r="V88" s="15"/>
      <c r="W88" s="15">
        <v>543056210</v>
      </c>
      <c r="X88" s="15">
        <f t="shared" si="9"/>
        <v>608222955.20000005</v>
      </c>
      <c r="Y88" s="10" t="s">
        <v>68</v>
      </c>
      <c r="Z88" s="10">
        <v>2017</v>
      </c>
      <c r="AA88" s="32"/>
    </row>
    <row r="89" spans="1:27" ht="76.5" customHeight="1" x14ac:dyDescent="0.2">
      <c r="A89" s="5" t="s">
        <v>658</v>
      </c>
      <c r="B89" s="6" t="s">
        <v>33</v>
      </c>
      <c r="C89" s="6" t="s">
        <v>69</v>
      </c>
      <c r="D89" s="7" t="s">
        <v>70</v>
      </c>
      <c r="E89" s="8" t="s">
        <v>71</v>
      </c>
      <c r="F89" s="8" t="s">
        <v>72</v>
      </c>
      <c r="G89" s="8" t="s">
        <v>73</v>
      </c>
      <c r="H89" s="9" t="s">
        <v>74</v>
      </c>
      <c r="I89" s="9" t="s">
        <v>75</v>
      </c>
      <c r="J89" s="10" t="s">
        <v>50</v>
      </c>
      <c r="K89" s="9">
        <v>50</v>
      </c>
      <c r="L89" s="9">
        <v>710000000</v>
      </c>
      <c r="M89" s="11" t="s">
        <v>46</v>
      </c>
      <c r="N89" s="11" t="s">
        <v>581</v>
      </c>
      <c r="O89" s="12" t="s">
        <v>76</v>
      </c>
      <c r="P89" s="10"/>
      <c r="Q89" s="10" t="s">
        <v>44</v>
      </c>
      <c r="R89" s="13" t="s">
        <v>45</v>
      </c>
      <c r="S89" s="14"/>
      <c r="T89" s="10"/>
      <c r="U89" s="10"/>
      <c r="V89" s="15"/>
      <c r="W89" s="15">
        <v>0</v>
      </c>
      <c r="X89" s="15">
        <f t="shared" si="9"/>
        <v>0</v>
      </c>
      <c r="Y89" s="10" t="s">
        <v>68</v>
      </c>
      <c r="Z89" s="10">
        <v>2017</v>
      </c>
      <c r="AA89" s="16"/>
    </row>
    <row r="90" spans="1:27" ht="76.5" customHeight="1" x14ac:dyDescent="0.2">
      <c r="A90" s="5" t="s">
        <v>799</v>
      </c>
      <c r="B90" s="6" t="s">
        <v>33</v>
      </c>
      <c r="C90" s="6" t="s">
        <v>69</v>
      </c>
      <c r="D90" s="7" t="s">
        <v>70</v>
      </c>
      <c r="E90" s="8" t="s">
        <v>71</v>
      </c>
      <c r="F90" s="8" t="s">
        <v>72</v>
      </c>
      <c r="G90" s="8" t="s">
        <v>73</v>
      </c>
      <c r="H90" s="9" t="s">
        <v>74</v>
      </c>
      <c r="I90" s="9" t="s">
        <v>75</v>
      </c>
      <c r="J90" s="10" t="s">
        <v>50</v>
      </c>
      <c r="K90" s="9">
        <v>50</v>
      </c>
      <c r="L90" s="9">
        <v>710000000</v>
      </c>
      <c r="M90" s="11" t="s">
        <v>46</v>
      </c>
      <c r="N90" s="11" t="s">
        <v>581</v>
      </c>
      <c r="O90" s="12" t="s">
        <v>76</v>
      </c>
      <c r="P90" s="10"/>
      <c r="Q90" s="10" t="s">
        <v>44</v>
      </c>
      <c r="R90" s="13" t="s">
        <v>45</v>
      </c>
      <c r="S90" s="14"/>
      <c r="T90" s="10"/>
      <c r="U90" s="10"/>
      <c r="V90" s="15"/>
      <c r="W90" s="15">
        <v>18066026</v>
      </c>
      <c r="X90" s="15">
        <f>W90*1.12</f>
        <v>20233949.120000001</v>
      </c>
      <c r="Y90" s="10" t="s">
        <v>68</v>
      </c>
      <c r="Z90" s="10">
        <v>2017</v>
      </c>
      <c r="AA90" s="16" t="s">
        <v>794</v>
      </c>
    </row>
    <row r="91" spans="1:27" ht="76.5" customHeight="1" x14ac:dyDescent="0.2">
      <c r="A91" s="5" t="s">
        <v>659</v>
      </c>
      <c r="B91" s="6" t="s">
        <v>33</v>
      </c>
      <c r="C91" s="6" t="s">
        <v>69</v>
      </c>
      <c r="D91" s="7" t="s">
        <v>70</v>
      </c>
      <c r="E91" s="8" t="s">
        <v>71</v>
      </c>
      <c r="F91" s="8" t="s">
        <v>72</v>
      </c>
      <c r="G91" s="8" t="s">
        <v>73</v>
      </c>
      <c r="H91" s="9" t="s">
        <v>74</v>
      </c>
      <c r="I91" s="9" t="s">
        <v>75</v>
      </c>
      <c r="J91" s="10" t="s">
        <v>50</v>
      </c>
      <c r="K91" s="9">
        <v>50</v>
      </c>
      <c r="L91" s="9">
        <v>710000000</v>
      </c>
      <c r="M91" s="11" t="s">
        <v>46</v>
      </c>
      <c r="N91" s="11" t="s">
        <v>581</v>
      </c>
      <c r="O91" s="12" t="s">
        <v>76</v>
      </c>
      <c r="P91" s="10"/>
      <c r="Q91" s="10" t="s">
        <v>44</v>
      </c>
      <c r="R91" s="13" t="s">
        <v>45</v>
      </c>
      <c r="S91" s="14"/>
      <c r="T91" s="10"/>
      <c r="U91" s="10"/>
      <c r="V91" s="15"/>
      <c r="W91" s="15">
        <v>42547694</v>
      </c>
      <c r="X91" s="15">
        <f t="shared" si="9"/>
        <v>47653417.280000001</v>
      </c>
      <c r="Y91" s="10" t="s">
        <v>68</v>
      </c>
      <c r="Z91" s="10">
        <v>2017</v>
      </c>
      <c r="AA91" s="16"/>
    </row>
    <row r="92" spans="1:27" ht="140.25" customHeight="1" x14ac:dyDescent="0.2">
      <c r="A92" s="5" t="s">
        <v>660</v>
      </c>
      <c r="B92" s="6" t="s">
        <v>33</v>
      </c>
      <c r="C92" s="6" t="s">
        <v>79</v>
      </c>
      <c r="D92" s="7" t="s">
        <v>80</v>
      </c>
      <c r="E92" s="8" t="s">
        <v>81</v>
      </c>
      <c r="F92" s="8" t="s">
        <v>80</v>
      </c>
      <c r="G92" s="8" t="s">
        <v>82</v>
      </c>
      <c r="H92" s="9" t="s">
        <v>83</v>
      </c>
      <c r="I92" s="9" t="s">
        <v>84</v>
      </c>
      <c r="J92" s="10" t="s">
        <v>50</v>
      </c>
      <c r="K92" s="9">
        <v>100</v>
      </c>
      <c r="L92" s="9">
        <v>710000000</v>
      </c>
      <c r="M92" s="11" t="s">
        <v>46</v>
      </c>
      <c r="N92" s="11" t="s">
        <v>67</v>
      </c>
      <c r="O92" s="12" t="s">
        <v>43</v>
      </c>
      <c r="P92" s="10"/>
      <c r="Q92" s="10" t="s">
        <v>134</v>
      </c>
      <c r="R92" s="13" t="s">
        <v>135</v>
      </c>
      <c r="S92" s="14"/>
      <c r="T92" s="10"/>
      <c r="U92" s="10"/>
      <c r="V92" s="15"/>
      <c r="W92" s="15">
        <v>16985000</v>
      </c>
      <c r="X92" s="15">
        <v>16985000</v>
      </c>
      <c r="Y92" s="10"/>
      <c r="Z92" s="10">
        <v>2017</v>
      </c>
      <c r="AA92" s="32"/>
    </row>
    <row r="93" spans="1:27" ht="191.25" customHeight="1" x14ac:dyDescent="0.2">
      <c r="A93" s="5" t="s">
        <v>661</v>
      </c>
      <c r="B93" s="6" t="s">
        <v>33</v>
      </c>
      <c r="C93" s="6" t="s">
        <v>85</v>
      </c>
      <c r="D93" s="7" t="s">
        <v>86</v>
      </c>
      <c r="E93" s="8" t="s">
        <v>87</v>
      </c>
      <c r="F93" s="8" t="s">
        <v>86</v>
      </c>
      <c r="G93" s="8" t="s">
        <v>87</v>
      </c>
      <c r="H93" s="9" t="s">
        <v>88</v>
      </c>
      <c r="I93" s="9" t="s">
        <v>89</v>
      </c>
      <c r="J93" s="10" t="s">
        <v>50</v>
      </c>
      <c r="K93" s="9">
        <v>100</v>
      </c>
      <c r="L93" s="9">
        <v>710000000</v>
      </c>
      <c r="M93" s="11" t="s">
        <v>46</v>
      </c>
      <c r="N93" s="11" t="s">
        <v>129</v>
      </c>
      <c r="O93" s="12" t="s">
        <v>43</v>
      </c>
      <c r="P93" s="10"/>
      <c r="Q93" s="10" t="s">
        <v>134</v>
      </c>
      <c r="R93" s="13" t="s">
        <v>135</v>
      </c>
      <c r="S93" s="14"/>
      <c r="T93" s="10"/>
      <c r="U93" s="10"/>
      <c r="V93" s="15"/>
      <c r="W93" s="15">
        <v>83335000</v>
      </c>
      <c r="X93" s="15">
        <f t="shared" ref="X93:X101" si="10">W93</f>
        <v>83335000</v>
      </c>
      <c r="Y93" s="10"/>
      <c r="Z93" s="10">
        <v>2017</v>
      </c>
      <c r="AA93" s="32"/>
    </row>
    <row r="94" spans="1:27" ht="102" customHeight="1" x14ac:dyDescent="0.2">
      <c r="A94" s="5" t="s">
        <v>662</v>
      </c>
      <c r="B94" s="6" t="s">
        <v>33</v>
      </c>
      <c r="C94" s="6" t="s">
        <v>90</v>
      </c>
      <c r="D94" s="7" t="s">
        <v>91</v>
      </c>
      <c r="E94" s="8" t="s">
        <v>92</v>
      </c>
      <c r="F94" s="8" t="s">
        <v>91</v>
      </c>
      <c r="G94" s="8" t="s">
        <v>92</v>
      </c>
      <c r="H94" s="9" t="s">
        <v>93</v>
      </c>
      <c r="I94" s="9" t="s">
        <v>94</v>
      </c>
      <c r="J94" s="10" t="s">
        <v>50</v>
      </c>
      <c r="K94" s="9">
        <v>100</v>
      </c>
      <c r="L94" s="9">
        <v>710000000</v>
      </c>
      <c r="M94" s="11" t="s">
        <v>46</v>
      </c>
      <c r="N94" s="11" t="s">
        <v>129</v>
      </c>
      <c r="O94" s="12" t="s">
        <v>43</v>
      </c>
      <c r="P94" s="10"/>
      <c r="Q94" s="10" t="s">
        <v>134</v>
      </c>
      <c r="R94" s="13" t="s">
        <v>45</v>
      </c>
      <c r="S94" s="14"/>
      <c r="T94" s="10"/>
      <c r="U94" s="10"/>
      <c r="V94" s="15"/>
      <c r="W94" s="15">
        <v>3728000</v>
      </c>
      <c r="X94" s="15">
        <f t="shared" si="10"/>
        <v>3728000</v>
      </c>
      <c r="Y94" s="10"/>
      <c r="Z94" s="10">
        <v>2017</v>
      </c>
      <c r="AA94" s="32"/>
    </row>
    <row r="95" spans="1:27" ht="63.75" customHeight="1" x14ac:dyDescent="0.2">
      <c r="A95" s="5" t="s">
        <v>663</v>
      </c>
      <c r="B95" s="6" t="s">
        <v>33</v>
      </c>
      <c r="C95" s="6" t="s">
        <v>95</v>
      </c>
      <c r="D95" s="7" t="s">
        <v>96</v>
      </c>
      <c r="E95" s="8" t="s">
        <v>97</v>
      </c>
      <c r="F95" s="8" t="s">
        <v>96</v>
      </c>
      <c r="G95" s="8" t="s">
        <v>97</v>
      </c>
      <c r="H95" s="9" t="s">
        <v>98</v>
      </c>
      <c r="I95" s="9" t="s">
        <v>99</v>
      </c>
      <c r="J95" s="10" t="s">
        <v>50</v>
      </c>
      <c r="K95" s="9">
        <v>100</v>
      </c>
      <c r="L95" s="9">
        <v>710000000</v>
      </c>
      <c r="M95" s="11" t="s">
        <v>46</v>
      </c>
      <c r="N95" s="11" t="s">
        <v>129</v>
      </c>
      <c r="O95" s="12" t="s">
        <v>43</v>
      </c>
      <c r="P95" s="10"/>
      <c r="Q95" s="10" t="s">
        <v>134</v>
      </c>
      <c r="R95" s="13" t="s">
        <v>100</v>
      </c>
      <c r="S95" s="14"/>
      <c r="T95" s="10"/>
      <c r="U95" s="10"/>
      <c r="V95" s="15"/>
      <c r="W95" s="15">
        <v>4538000</v>
      </c>
      <c r="X95" s="15">
        <f t="shared" si="10"/>
        <v>4538000</v>
      </c>
      <c r="Y95" s="10"/>
      <c r="Z95" s="10">
        <v>2017</v>
      </c>
      <c r="AA95" s="32"/>
    </row>
    <row r="96" spans="1:27" ht="63.75" customHeight="1" x14ac:dyDescent="0.2">
      <c r="A96" s="5" t="s">
        <v>664</v>
      </c>
      <c r="B96" s="6" t="s">
        <v>33</v>
      </c>
      <c r="C96" s="6" t="s">
        <v>101</v>
      </c>
      <c r="D96" s="7" t="s">
        <v>102</v>
      </c>
      <c r="E96" s="8" t="s">
        <v>103</v>
      </c>
      <c r="F96" s="8" t="s">
        <v>102</v>
      </c>
      <c r="G96" s="8" t="s">
        <v>103</v>
      </c>
      <c r="H96" s="9" t="s">
        <v>104</v>
      </c>
      <c r="I96" s="9" t="s">
        <v>105</v>
      </c>
      <c r="J96" s="10" t="s">
        <v>50</v>
      </c>
      <c r="K96" s="9">
        <v>100</v>
      </c>
      <c r="L96" s="9">
        <v>710000000</v>
      </c>
      <c r="M96" s="11" t="s">
        <v>46</v>
      </c>
      <c r="N96" s="11" t="s">
        <v>129</v>
      </c>
      <c r="O96" s="12" t="s">
        <v>43</v>
      </c>
      <c r="P96" s="10"/>
      <c r="Q96" s="10" t="s">
        <v>134</v>
      </c>
      <c r="R96" s="13" t="s">
        <v>45</v>
      </c>
      <c r="S96" s="14"/>
      <c r="T96" s="10"/>
      <c r="U96" s="10"/>
      <c r="V96" s="15"/>
      <c r="W96" s="15">
        <v>4080000</v>
      </c>
      <c r="X96" s="15">
        <f t="shared" si="10"/>
        <v>4080000</v>
      </c>
      <c r="Y96" s="10"/>
      <c r="Z96" s="10">
        <v>2017</v>
      </c>
      <c r="AA96" s="32"/>
    </row>
    <row r="97" spans="1:27" ht="140.25" customHeight="1" x14ac:dyDescent="0.2">
      <c r="A97" s="5" t="s">
        <v>665</v>
      </c>
      <c r="B97" s="6" t="s">
        <v>33</v>
      </c>
      <c r="C97" s="6" t="s">
        <v>106</v>
      </c>
      <c r="D97" s="7" t="s">
        <v>107</v>
      </c>
      <c r="E97" s="8" t="s">
        <v>108</v>
      </c>
      <c r="F97" s="8" t="s">
        <v>109</v>
      </c>
      <c r="G97" s="8" t="s">
        <v>110</v>
      </c>
      <c r="H97" s="9" t="s">
        <v>127</v>
      </c>
      <c r="I97" s="9" t="s">
        <v>128</v>
      </c>
      <c r="J97" s="10" t="s">
        <v>50</v>
      </c>
      <c r="K97" s="9">
        <v>100</v>
      </c>
      <c r="L97" s="9">
        <v>710000000</v>
      </c>
      <c r="M97" s="11" t="s">
        <v>46</v>
      </c>
      <c r="N97" s="11" t="s">
        <v>129</v>
      </c>
      <c r="O97" s="12" t="s">
        <v>43</v>
      </c>
      <c r="P97" s="10"/>
      <c r="Q97" s="10" t="s">
        <v>134</v>
      </c>
      <c r="R97" s="13" t="s">
        <v>135</v>
      </c>
      <c r="S97" s="14"/>
      <c r="T97" s="10"/>
      <c r="U97" s="10"/>
      <c r="V97" s="15"/>
      <c r="W97" s="15">
        <v>272280</v>
      </c>
      <c r="X97" s="15">
        <f t="shared" si="10"/>
        <v>272280</v>
      </c>
      <c r="Y97" s="10"/>
      <c r="Z97" s="10">
        <v>2017</v>
      </c>
      <c r="AA97" s="32"/>
    </row>
    <row r="98" spans="1:27" ht="114.75" customHeight="1" x14ac:dyDescent="0.2">
      <c r="A98" s="5" t="s">
        <v>666</v>
      </c>
      <c r="B98" s="6" t="s">
        <v>33</v>
      </c>
      <c r="C98" s="6" t="s">
        <v>34</v>
      </c>
      <c r="D98" s="7" t="s">
        <v>35</v>
      </c>
      <c r="E98" s="8" t="s">
        <v>111</v>
      </c>
      <c r="F98" s="8" t="s">
        <v>37</v>
      </c>
      <c r="G98" s="8" t="s">
        <v>112</v>
      </c>
      <c r="H98" s="9" t="s">
        <v>113</v>
      </c>
      <c r="I98" s="9" t="s">
        <v>114</v>
      </c>
      <c r="J98" s="10" t="s">
        <v>50</v>
      </c>
      <c r="K98" s="9">
        <v>100</v>
      </c>
      <c r="L98" s="9">
        <v>710000000</v>
      </c>
      <c r="M98" s="11" t="s">
        <v>46</v>
      </c>
      <c r="N98" s="11" t="s">
        <v>129</v>
      </c>
      <c r="O98" s="12" t="s">
        <v>43</v>
      </c>
      <c r="P98" s="10"/>
      <c r="Q98" s="10" t="s">
        <v>134</v>
      </c>
      <c r="R98" s="13" t="s">
        <v>45</v>
      </c>
      <c r="S98" s="14"/>
      <c r="T98" s="10"/>
      <c r="U98" s="10"/>
      <c r="V98" s="15"/>
      <c r="W98" s="15">
        <v>4000000</v>
      </c>
      <c r="X98" s="15">
        <f t="shared" si="10"/>
        <v>4000000</v>
      </c>
      <c r="Y98" s="10"/>
      <c r="Z98" s="10">
        <v>2017</v>
      </c>
      <c r="AA98" s="32"/>
    </row>
    <row r="99" spans="1:27" ht="63.75" customHeight="1" x14ac:dyDescent="0.2">
      <c r="A99" s="5" t="s">
        <v>667</v>
      </c>
      <c r="B99" s="6" t="s">
        <v>33</v>
      </c>
      <c r="C99" s="6" t="s">
        <v>115</v>
      </c>
      <c r="D99" s="7" t="s">
        <v>116</v>
      </c>
      <c r="E99" s="8" t="s">
        <v>117</v>
      </c>
      <c r="F99" s="8" t="s">
        <v>116</v>
      </c>
      <c r="G99" s="8" t="s">
        <v>117</v>
      </c>
      <c r="H99" s="9" t="s">
        <v>118</v>
      </c>
      <c r="I99" s="9" t="s">
        <v>119</v>
      </c>
      <c r="J99" s="10" t="s">
        <v>50</v>
      </c>
      <c r="K99" s="9">
        <v>0</v>
      </c>
      <c r="L99" s="9">
        <v>710000000</v>
      </c>
      <c r="M99" s="11" t="s">
        <v>46</v>
      </c>
      <c r="N99" s="11" t="s">
        <v>130</v>
      </c>
      <c r="O99" s="12" t="s">
        <v>43</v>
      </c>
      <c r="P99" s="10"/>
      <c r="Q99" s="10" t="s">
        <v>136</v>
      </c>
      <c r="R99" s="13" t="s">
        <v>135</v>
      </c>
      <c r="S99" s="14"/>
      <c r="T99" s="10"/>
      <c r="U99" s="10"/>
      <c r="V99" s="15"/>
      <c r="W99" s="15">
        <v>20988000</v>
      </c>
      <c r="X99" s="15">
        <f t="shared" si="10"/>
        <v>20988000</v>
      </c>
      <c r="Y99" s="10"/>
      <c r="Z99" s="10" t="s">
        <v>138</v>
      </c>
      <c r="AA99" s="16"/>
    </row>
    <row r="100" spans="1:27" ht="63.75" customHeight="1" x14ac:dyDescent="0.2">
      <c r="A100" s="5" t="s">
        <v>668</v>
      </c>
      <c r="B100" s="6" t="s">
        <v>33</v>
      </c>
      <c r="C100" s="6" t="s">
        <v>95</v>
      </c>
      <c r="D100" s="7" t="s">
        <v>96</v>
      </c>
      <c r="E100" s="8" t="s">
        <v>97</v>
      </c>
      <c r="F100" s="8" t="s">
        <v>96</v>
      </c>
      <c r="G100" s="8" t="s">
        <v>97</v>
      </c>
      <c r="H100" s="9" t="s">
        <v>120</v>
      </c>
      <c r="I100" s="9" t="s">
        <v>121</v>
      </c>
      <c r="J100" s="10" t="s">
        <v>50</v>
      </c>
      <c r="K100" s="9">
        <v>0</v>
      </c>
      <c r="L100" s="9">
        <v>710000000</v>
      </c>
      <c r="M100" s="11" t="s">
        <v>46</v>
      </c>
      <c r="N100" s="11" t="s">
        <v>131</v>
      </c>
      <c r="O100" s="12" t="s">
        <v>133</v>
      </c>
      <c r="P100" s="10"/>
      <c r="Q100" s="10" t="s">
        <v>137</v>
      </c>
      <c r="R100" s="13" t="s">
        <v>135</v>
      </c>
      <c r="S100" s="14"/>
      <c r="T100" s="10"/>
      <c r="U100" s="10"/>
      <c r="V100" s="15"/>
      <c r="W100" s="15">
        <v>12800000</v>
      </c>
      <c r="X100" s="15">
        <f t="shared" si="10"/>
        <v>12800000</v>
      </c>
      <c r="Y100" s="10"/>
      <c r="Z100" s="10" t="s">
        <v>139</v>
      </c>
      <c r="AA100" s="16"/>
    </row>
    <row r="101" spans="1:27" ht="63.75" customHeight="1" x14ac:dyDescent="0.2">
      <c r="A101" s="5" t="s">
        <v>669</v>
      </c>
      <c r="B101" s="6" t="s">
        <v>33</v>
      </c>
      <c r="C101" s="6" t="s">
        <v>122</v>
      </c>
      <c r="D101" s="7" t="s">
        <v>123</v>
      </c>
      <c r="E101" s="8" t="s">
        <v>124</v>
      </c>
      <c r="F101" s="8" t="s">
        <v>123</v>
      </c>
      <c r="G101" s="8" t="s">
        <v>124</v>
      </c>
      <c r="H101" s="9" t="s">
        <v>125</v>
      </c>
      <c r="I101" s="9" t="s">
        <v>126</v>
      </c>
      <c r="J101" s="10" t="s">
        <v>50</v>
      </c>
      <c r="K101" s="9">
        <v>0</v>
      </c>
      <c r="L101" s="9">
        <v>710000000</v>
      </c>
      <c r="M101" s="11" t="s">
        <v>46</v>
      </c>
      <c r="N101" s="11" t="s">
        <v>132</v>
      </c>
      <c r="O101" s="12" t="s">
        <v>133</v>
      </c>
      <c r="P101" s="10"/>
      <c r="Q101" s="10" t="s">
        <v>137</v>
      </c>
      <c r="R101" s="13" t="s">
        <v>135</v>
      </c>
      <c r="S101" s="14"/>
      <c r="T101" s="10"/>
      <c r="U101" s="10"/>
      <c r="V101" s="15"/>
      <c r="W101" s="15">
        <v>20275000</v>
      </c>
      <c r="X101" s="15">
        <f t="shared" si="10"/>
        <v>20275000</v>
      </c>
      <c r="Y101" s="10"/>
      <c r="Z101" s="10" t="s">
        <v>140</v>
      </c>
      <c r="AA101" s="16"/>
    </row>
    <row r="102" spans="1:27" ht="89.25" customHeight="1" x14ac:dyDescent="0.2">
      <c r="A102" s="5" t="s">
        <v>670</v>
      </c>
      <c r="B102" s="6" t="s">
        <v>33</v>
      </c>
      <c r="C102" s="6" t="s">
        <v>141</v>
      </c>
      <c r="D102" s="7" t="s">
        <v>142</v>
      </c>
      <c r="E102" s="8" t="s">
        <v>143</v>
      </c>
      <c r="F102" s="8" t="s">
        <v>142</v>
      </c>
      <c r="G102" s="8" t="s">
        <v>143</v>
      </c>
      <c r="H102" s="9" t="s">
        <v>144</v>
      </c>
      <c r="I102" s="9" t="s">
        <v>145</v>
      </c>
      <c r="J102" s="10" t="s">
        <v>41</v>
      </c>
      <c r="K102" s="9">
        <v>0</v>
      </c>
      <c r="L102" s="9">
        <v>710000000</v>
      </c>
      <c r="M102" s="11" t="s">
        <v>46</v>
      </c>
      <c r="N102" s="11" t="s">
        <v>58</v>
      </c>
      <c r="O102" s="12" t="s">
        <v>43</v>
      </c>
      <c r="P102" s="10"/>
      <c r="Q102" s="10" t="s">
        <v>44</v>
      </c>
      <c r="R102" s="13" t="s">
        <v>45</v>
      </c>
      <c r="S102" s="14"/>
      <c r="T102" s="10"/>
      <c r="U102" s="10"/>
      <c r="V102" s="15"/>
      <c r="W102" s="15">
        <v>0</v>
      </c>
      <c r="X102" s="15">
        <f t="shared" ref="X102:X112" si="11">W102*1.12</f>
        <v>0</v>
      </c>
      <c r="Y102" s="10"/>
      <c r="Z102" s="10">
        <v>2017</v>
      </c>
      <c r="AA102" s="16"/>
    </row>
    <row r="103" spans="1:27" ht="89.25" customHeight="1" x14ac:dyDescent="0.2">
      <c r="A103" s="5" t="s">
        <v>792</v>
      </c>
      <c r="B103" s="6" t="s">
        <v>33</v>
      </c>
      <c r="C103" s="6" t="s">
        <v>141</v>
      </c>
      <c r="D103" s="7" t="s">
        <v>142</v>
      </c>
      <c r="E103" s="8" t="s">
        <v>143</v>
      </c>
      <c r="F103" s="8" t="s">
        <v>142</v>
      </c>
      <c r="G103" s="8" t="s">
        <v>143</v>
      </c>
      <c r="H103" s="9" t="s">
        <v>144</v>
      </c>
      <c r="I103" s="9" t="s">
        <v>145</v>
      </c>
      <c r="J103" s="10" t="s">
        <v>41</v>
      </c>
      <c r="K103" s="9">
        <v>0</v>
      </c>
      <c r="L103" s="9">
        <v>710000000</v>
      </c>
      <c r="M103" s="11" t="s">
        <v>46</v>
      </c>
      <c r="N103" s="11" t="s">
        <v>58</v>
      </c>
      <c r="O103" s="12" t="s">
        <v>43</v>
      </c>
      <c r="P103" s="10"/>
      <c r="Q103" s="10" t="s">
        <v>793</v>
      </c>
      <c r="R103" s="13" t="s">
        <v>45</v>
      </c>
      <c r="S103" s="14"/>
      <c r="T103" s="10"/>
      <c r="U103" s="10"/>
      <c r="V103" s="15"/>
      <c r="W103" s="15">
        <v>43601200</v>
      </c>
      <c r="X103" s="15">
        <f t="shared" si="11"/>
        <v>48833344.000000007</v>
      </c>
      <c r="Y103" s="10"/>
      <c r="Z103" s="10">
        <v>2017</v>
      </c>
      <c r="AA103" s="16" t="s">
        <v>795</v>
      </c>
    </row>
    <row r="104" spans="1:27" ht="89.25" customHeight="1" x14ac:dyDescent="0.2">
      <c r="A104" s="5" t="s">
        <v>671</v>
      </c>
      <c r="B104" s="6" t="s">
        <v>33</v>
      </c>
      <c r="C104" s="6" t="s">
        <v>141</v>
      </c>
      <c r="D104" s="7" t="s">
        <v>142</v>
      </c>
      <c r="E104" s="8" t="s">
        <v>143</v>
      </c>
      <c r="F104" s="8" t="s">
        <v>142</v>
      </c>
      <c r="G104" s="8" t="s">
        <v>143</v>
      </c>
      <c r="H104" s="9" t="s">
        <v>146</v>
      </c>
      <c r="I104" s="9" t="s">
        <v>147</v>
      </c>
      <c r="J104" s="10" t="s">
        <v>41</v>
      </c>
      <c r="K104" s="9">
        <v>0</v>
      </c>
      <c r="L104" s="9">
        <v>710000000</v>
      </c>
      <c r="M104" s="11" t="s">
        <v>46</v>
      </c>
      <c r="N104" s="11" t="s">
        <v>148</v>
      </c>
      <c r="O104" s="12" t="s">
        <v>43</v>
      </c>
      <c r="P104" s="10"/>
      <c r="Q104" s="10" t="s">
        <v>44</v>
      </c>
      <c r="R104" s="13" t="s">
        <v>45</v>
      </c>
      <c r="S104" s="14"/>
      <c r="T104" s="10"/>
      <c r="U104" s="10"/>
      <c r="V104" s="15"/>
      <c r="W104" s="15">
        <v>0</v>
      </c>
      <c r="X104" s="15">
        <f t="shared" si="11"/>
        <v>0</v>
      </c>
      <c r="Y104" s="10"/>
      <c r="Z104" s="10">
        <v>2017</v>
      </c>
      <c r="AA104" s="16"/>
    </row>
    <row r="105" spans="1:27" ht="89.25" customHeight="1" x14ac:dyDescent="0.2">
      <c r="A105" s="5" t="s">
        <v>796</v>
      </c>
      <c r="B105" s="6" t="s">
        <v>33</v>
      </c>
      <c r="C105" s="6" t="s">
        <v>141</v>
      </c>
      <c r="D105" s="7" t="s">
        <v>142</v>
      </c>
      <c r="E105" s="8" t="s">
        <v>143</v>
      </c>
      <c r="F105" s="8" t="s">
        <v>142</v>
      </c>
      <c r="G105" s="8" t="s">
        <v>143</v>
      </c>
      <c r="H105" s="9" t="s">
        <v>146</v>
      </c>
      <c r="I105" s="9" t="s">
        <v>147</v>
      </c>
      <c r="J105" s="10" t="s">
        <v>41</v>
      </c>
      <c r="K105" s="9">
        <v>0</v>
      </c>
      <c r="L105" s="9">
        <v>710000000</v>
      </c>
      <c r="M105" s="11" t="s">
        <v>46</v>
      </c>
      <c r="N105" s="11" t="s">
        <v>148</v>
      </c>
      <c r="O105" s="12" t="s">
        <v>43</v>
      </c>
      <c r="P105" s="10"/>
      <c r="Q105" s="10" t="s">
        <v>44</v>
      </c>
      <c r="R105" s="13" t="s">
        <v>45</v>
      </c>
      <c r="S105" s="14"/>
      <c r="T105" s="10"/>
      <c r="U105" s="10"/>
      <c r="V105" s="15"/>
      <c r="W105" s="15">
        <v>0</v>
      </c>
      <c r="X105" s="15">
        <f t="shared" si="11"/>
        <v>0</v>
      </c>
      <c r="Y105" s="10"/>
      <c r="Z105" s="10">
        <v>2017</v>
      </c>
      <c r="AA105" s="16" t="s">
        <v>794</v>
      </c>
    </row>
    <row r="106" spans="1:27" ht="89.25" customHeight="1" x14ac:dyDescent="0.2">
      <c r="A106" s="5" t="s">
        <v>815</v>
      </c>
      <c r="B106" s="6" t="s">
        <v>33</v>
      </c>
      <c r="C106" s="6" t="s">
        <v>141</v>
      </c>
      <c r="D106" s="7" t="s">
        <v>142</v>
      </c>
      <c r="E106" s="8" t="s">
        <v>143</v>
      </c>
      <c r="F106" s="8" t="s">
        <v>142</v>
      </c>
      <c r="G106" s="8" t="s">
        <v>143</v>
      </c>
      <c r="H106" s="9" t="s">
        <v>146</v>
      </c>
      <c r="I106" s="9" t="s">
        <v>147</v>
      </c>
      <c r="J106" s="10" t="s">
        <v>41</v>
      </c>
      <c r="K106" s="9">
        <v>0</v>
      </c>
      <c r="L106" s="9">
        <v>710000000</v>
      </c>
      <c r="M106" s="11" t="s">
        <v>46</v>
      </c>
      <c r="N106" s="11" t="s">
        <v>403</v>
      </c>
      <c r="O106" s="12" t="s">
        <v>43</v>
      </c>
      <c r="P106" s="10"/>
      <c r="Q106" s="10" t="s">
        <v>44</v>
      </c>
      <c r="R106" s="13" t="s">
        <v>45</v>
      </c>
      <c r="S106" s="14"/>
      <c r="T106" s="10"/>
      <c r="U106" s="10"/>
      <c r="V106" s="15"/>
      <c r="W106" s="15">
        <v>38033785</v>
      </c>
      <c r="X106" s="15">
        <f t="shared" si="11"/>
        <v>42597839.200000003</v>
      </c>
      <c r="Y106" s="10"/>
      <c r="Z106" s="10">
        <v>2017</v>
      </c>
      <c r="AA106" s="16" t="s">
        <v>798</v>
      </c>
    </row>
    <row r="107" spans="1:27" ht="89.25" customHeight="1" x14ac:dyDescent="0.2">
      <c r="A107" s="5" t="s">
        <v>672</v>
      </c>
      <c r="B107" s="6" t="s">
        <v>33</v>
      </c>
      <c r="C107" s="6" t="s">
        <v>196</v>
      </c>
      <c r="D107" s="7" t="s">
        <v>197</v>
      </c>
      <c r="E107" s="8" t="s">
        <v>198</v>
      </c>
      <c r="F107" s="8" t="s">
        <v>197</v>
      </c>
      <c r="G107" s="8" t="s">
        <v>198</v>
      </c>
      <c r="H107" s="9" t="s">
        <v>199</v>
      </c>
      <c r="I107" s="9" t="s">
        <v>200</v>
      </c>
      <c r="J107" s="10" t="s">
        <v>41</v>
      </c>
      <c r="K107" s="9">
        <v>0</v>
      </c>
      <c r="L107" s="9">
        <v>710000000</v>
      </c>
      <c r="M107" s="11" t="s">
        <v>46</v>
      </c>
      <c r="N107" s="11" t="s">
        <v>42</v>
      </c>
      <c r="O107" s="12" t="s">
        <v>43</v>
      </c>
      <c r="P107" s="10"/>
      <c r="Q107" s="10" t="s">
        <v>44</v>
      </c>
      <c r="R107" s="13" t="s">
        <v>45</v>
      </c>
      <c r="S107" s="14"/>
      <c r="T107" s="10"/>
      <c r="U107" s="10"/>
      <c r="V107" s="15"/>
      <c r="W107" s="15">
        <v>0</v>
      </c>
      <c r="X107" s="15">
        <f t="shared" si="11"/>
        <v>0</v>
      </c>
      <c r="Y107" s="10"/>
      <c r="Z107" s="10">
        <v>2017</v>
      </c>
      <c r="AA107" s="16"/>
    </row>
    <row r="108" spans="1:27" ht="89.25" customHeight="1" x14ac:dyDescent="0.2">
      <c r="A108" s="5" t="s">
        <v>797</v>
      </c>
      <c r="B108" s="6" t="s">
        <v>33</v>
      </c>
      <c r="C108" s="6" t="s">
        <v>196</v>
      </c>
      <c r="D108" s="7" t="s">
        <v>197</v>
      </c>
      <c r="E108" s="8" t="s">
        <v>198</v>
      </c>
      <c r="F108" s="8" t="s">
        <v>197</v>
      </c>
      <c r="G108" s="8" t="s">
        <v>198</v>
      </c>
      <c r="H108" s="9" t="s">
        <v>199</v>
      </c>
      <c r="I108" s="9" t="s">
        <v>200</v>
      </c>
      <c r="J108" s="10" t="s">
        <v>41</v>
      </c>
      <c r="K108" s="9">
        <v>0</v>
      </c>
      <c r="L108" s="9">
        <v>710000000</v>
      </c>
      <c r="M108" s="11" t="s">
        <v>46</v>
      </c>
      <c r="N108" s="11" t="s">
        <v>58</v>
      </c>
      <c r="O108" s="12" t="s">
        <v>43</v>
      </c>
      <c r="P108" s="10"/>
      <c r="Q108" s="10" t="s">
        <v>44</v>
      </c>
      <c r="R108" s="13" t="s">
        <v>45</v>
      </c>
      <c r="S108" s="14"/>
      <c r="T108" s="10"/>
      <c r="U108" s="10"/>
      <c r="V108" s="15"/>
      <c r="W108" s="15">
        <v>14928000</v>
      </c>
      <c r="X108" s="15">
        <f t="shared" si="11"/>
        <v>16719360.000000002</v>
      </c>
      <c r="Y108" s="10"/>
      <c r="Z108" s="10">
        <v>2017</v>
      </c>
      <c r="AA108" s="16" t="s">
        <v>798</v>
      </c>
    </row>
    <row r="109" spans="1:27" ht="280.5" customHeight="1" x14ac:dyDescent="0.2">
      <c r="A109" s="5" t="s">
        <v>673</v>
      </c>
      <c r="B109" s="6" t="s">
        <v>33</v>
      </c>
      <c r="C109" s="6" t="s">
        <v>149</v>
      </c>
      <c r="D109" s="7" t="s">
        <v>150</v>
      </c>
      <c r="E109" s="8" t="s">
        <v>151</v>
      </c>
      <c r="F109" s="8" t="s">
        <v>150</v>
      </c>
      <c r="G109" s="8" t="s">
        <v>151</v>
      </c>
      <c r="H109" s="9" t="s">
        <v>188</v>
      </c>
      <c r="I109" s="9" t="s">
        <v>152</v>
      </c>
      <c r="J109" s="10" t="s">
        <v>41</v>
      </c>
      <c r="K109" s="9">
        <v>0</v>
      </c>
      <c r="L109" s="9">
        <v>710000000</v>
      </c>
      <c r="M109" s="11" t="s">
        <v>46</v>
      </c>
      <c r="N109" s="11" t="s">
        <v>42</v>
      </c>
      <c r="O109" s="12" t="s">
        <v>153</v>
      </c>
      <c r="P109" s="10"/>
      <c r="Q109" s="10" t="s">
        <v>44</v>
      </c>
      <c r="R109" s="13" t="s">
        <v>184</v>
      </c>
      <c r="S109" s="14"/>
      <c r="T109" s="10"/>
      <c r="U109" s="10"/>
      <c r="V109" s="15"/>
      <c r="W109" s="15">
        <v>92520000</v>
      </c>
      <c r="X109" s="15">
        <f t="shared" si="11"/>
        <v>103622400.00000001</v>
      </c>
      <c r="Y109" s="10"/>
      <c r="Z109" s="10">
        <v>2017</v>
      </c>
      <c r="AA109" s="32"/>
    </row>
    <row r="110" spans="1:27" ht="204" customHeight="1" x14ac:dyDescent="0.2">
      <c r="A110" s="5" t="s">
        <v>674</v>
      </c>
      <c r="B110" s="6" t="s">
        <v>33</v>
      </c>
      <c r="C110" s="6" t="s">
        <v>154</v>
      </c>
      <c r="D110" s="7" t="s">
        <v>155</v>
      </c>
      <c r="E110" s="8" t="s">
        <v>156</v>
      </c>
      <c r="F110" s="8" t="s">
        <v>157</v>
      </c>
      <c r="G110" s="8" t="s">
        <v>158</v>
      </c>
      <c r="H110" s="9" t="s">
        <v>159</v>
      </c>
      <c r="I110" s="9" t="s">
        <v>160</v>
      </c>
      <c r="J110" s="10" t="s">
        <v>41</v>
      </c>
      <c r="K110" s="9">
        <v>0</v>
      </c>
      <c r="L110" s="9">
        <v>710000000</v>
      </c>
      <c r="M110" s="11" t="s">
        <v>46</v>
      </c>
      <c r="N110" s="11" t="s">
        <v>42</v>
      </c>
      <c r="O110" s="12" t="s">
        <v>43</v>
      </c>
      <c r="P110" s="10"/>
      <c r="Q110" s="10" t="s">
        <v>44</v>
      </c>
      <c r="R110" s="13" t="s">
        <v>184</v>
      </c>
      <c r="S110" s="14"/>
      <c r="T110" s="10"/>
      <c r="U110" s="10"/>
      <c r="V110" s="15"/>
      <c r="W110" s="15">
        <v>36000000</v>
      </c>
      <c r="X110" s="15">
        <f t="shared" si="11"/>
        <v>40320000.000000007</v>
      </c>
      <c r="Y110" s="10"/>
      <c r="Z110" s="10">
        <v>2017</v>
      </c>
      <c r="AA110" s="32"/>
    </row>
    <row r="111" spans="1:27" ht="204" customHeight="1" x14ac:dyDescent="0.2">
      <c r="A111" s="5" t="s">
        <v>675</v>
      </c>
      <c r="B111" s="6" t="s">
        <v>33</v>
      </c>
      <c r="C111" s="6" t="s">
        <v>161</v>
      </c>
      <c r="D111" s="7" t="s">
        <v>162</v>
      </c>
      <c r="E111" s="8" t="s">
        <v>163</v>
      </c>
      <c r="F111" s="8" t="s">
        <v>162</v>
      </c>
      <c r="G111" s="8" t="s">
        <v>163</v>
      </c>
      <c r="H111" s="9" t="s">
        <v>164</v>
      </c>
      <c r="I111" s="9" t="s">
        <v>165</v>
      </c>
      <c r="J111" s="10" t="s">
        <v>41</v>
      </c>
      <c r="K111" s="9">
        <v>0</v>
      </c>
      <c r="L111" s="9">
        <v>710000000</v>
      </c>
      <c r="M111" s="11" t="s">
        <v>46</v>
      </c>
      <c r="N111" s="11" t="s">
        <v>42</v>
      </c>
      <c r="O111" s="12" t="s">
        <v>153</v>
      </c>
      <c r="P111" s="10"/>
      <c r="Q111" s="10" t="s">
        <v>44</v>
      </c>
      <c r="R111" s="13" t="s">
        <v>185</v>
      </c>
      <c r="S111" s="14"/>
      <c r="T111" s="10"/>
      <c r="U111" s="10"/>
      <c r="V111" s="15"/>
      <c r="W111" s="15">
        <v>0</v>
      </c>
      <c r="X111" s="15">
        <f t="shared" si="11"/>
        <v>0</v>
      </c>
      <c r="Y111" s="10"/>
      <c r="Z111" s="10">
        <v>2017</v>
      </c>
      <c r="AA111" s="32"/>
    </row>
    <row r="112" spans="1:27" ht="204" customHeight="1" x14ac:dyDescent="0.2">
      <c r="A112" s="5" t="s">
        <v>813</v>
      </c>
      <c r="B112" s="6" t="s">
        <v>33</v>
      </c>
      <c r="C112" s="6" t="s">
        <v>161</v>
      </c>
      <c r="D112" s="7" t="s">
        <v>162</v>
      </c>
      <c r="E112" s="8" t="s">
        <v>163</v>
      </c>
      <c r="F112" s="8" t="s">
        <v>162</v>
      </c>
      <c r="G112" s="8" t="s">
        <v>163</v>
      </c>
      <c r="H112" s="9" t="s">
        <v>164</v>
      </c>
      <c r="I112" s="9" t="s">
        <v>165</v>
      </c>
      <c r="J112" s="10" t="s">
        <v>41</v>
      </c>
      <c r="K112" s="9">
        <v>0</v>
      </c>
      <c r="L112" s="9">
        <v>710000000</v>
      </c>
      <c r="M112" s="11" t="s">
        <v>46</v>
      </c>
      <c r="N112" s="11" t="s">
        <v>403</v>
      </c>
      <c r="O112" s="12" t="s">
        <v>153</v>
      </c>
      <c r="P112" s="10"/>
      <c r="Q112" s="10" t="s">
        <v>44</v>
      </c>
      <c r="R112" s="13" t="s">
        <v>185</v>
      </c>
      <c r="S112" s="14"/>
      <c r="T112" s="10"/>
      <c r="U112" s="10"/>
      <c r="V112" s="15"/>
      <c r="W112" s="15">
        <v>63360000</v>
      </c>
      <c r="X112" s="15">
        <f t="shared" si="11"/>
        <v>70963200</v>
      </c>
      <c r="Y112" s="10"/>
      <c r="Z112" s="10">
        <v>2017</v>
      </c>
      <c r="AA112" s="32" t="s">
        <v>798</v>
      </c>
    </row>
    <row r="113" spans="1:27" ht="89.25" customHeight="1" x14ac:dyDescent="0.2">
      <c r="A113" s="5" t="s">
        <v>676</v>
      </c>
      <c r="B113" s="6" t="s">
        <v>33</v>
      </c>
      <c r="C113" s="6" t="s">
        <v>166</v>
      </c>
      <c r="D113" s="7" t="s">
        <v>167</v>
      </c>
      <c r="E113" s="8" t="s">
        <v>168</v>
      </c>
      <c r="F113" s="8" t="s">
        <v>167</v>
      </c>
      <c r="G113" s="8" t="s">
        <v>168</v>
      </c>
      <c r="H113" s="9" t="s">
        <v>169</v>
      </c>
      <c r="I113" s="9" t="s">
        <v>170</v>
      </c>
      <c r="J113" s="10" t="s">
        <v>50</v>
      </c>
      <c r="K113" s="9">
        <v>0</v>
      </c>
      <c r="L113" s="9">
        <v>710000000</v>
      </c>
      <c r="M113" s="11" t="s">
        <v>46</v>
      </c>
      <c r="N113" s="11" t="s">
        <v>42</v>
      </c>
      <c r="O113" s="12" t="s">
        <v>186</v>
      </c>
      <c r="P113" s="10"/>
      <c r="Q113" s="10" t="s">
        <v>44</v>
      </c>
      <c r="R113" s="13" t="s">
        <v>184</v>
      </c>
      <c r="S113" s="14" t="s">
        <v>171</v>
      </c>
      <c r="T113" s="10"/>
      <c r="U113" s="10"/>
      <c r="V113" s="15"/>
      <c r="W113" s="15">
        <v>0</v>
      </c>
      <c r="X113" s="15">
        <f t="shared" ref="X113:X119" si="12">W113*1.12</f>
        <v>0</v>
      </c>
      <c r="Y113" s="10"/>
      <c r="Z113" s="10">
        <v>2017</v>
      </c>
      <c r="AA113" s="16"/>
    </row>
    <row r="114" spans="1:27" ht="89.25" customHeight="1" x14ac:dyDescent="0.2">
      <c r="A114" s="5" t="s">
        <v>814</v>
      </c>
      <c r="B114" s="6" t="s">
        <v>33</v>
      </c>
      <c r="C114" s="6" t="s">
        <v>166</v>
      </c>
      <c r="D114" s="7" t="s">
        <v>167</v>
      </c>
      <c r="E114" s="8" t="s">
        <v>168</v>
      </c>
      <c r="F114" s="8" t="s">
        <v>167</v>
      </c>
      <c r="G114" s="8" t="s">
        <v>168</v>
      </c>
      <c r="H114" s="9" t="s">
        <v>169</v>
      </c>
      <c r="I114" s="9" t="s">
        <v>170</v>
      </c>
      <c r="J114" s="10" t="s">
        <v>50</v>
      </c>
      <c r="K114" s="9">
        <v>0</v>
      </c>
      <c r="L114" s="9">
        <v>710000000</v>
      </c>
      <c r="M114" s="11" t="s">
        <v>46</v>
      </c>
      <c r="N114" s="11" t="s">
        <v>58</v>
      </c>
      <c r="O114" s="12" t="s">
        <v>186</v>
      </c>
      <c r="P114" s="10"/>
      <c r="Q114" s="10" t="s">
        <v>44</v>
      </c>
      <c r="R114" s="13" t="s">
        <v>184</v>
      </c>
      <c r="S114" s="14" t="s">
        <v>171</v>
      </c>
      <c r="T114" s="10"/>
      <c r="U114" s="10"/>
      <c r="V114" s="15"/>
      <c r="W114" s="15">
        <v>64687000</v>
      </c>
      <c r="X114" s="15">
        <f t="shared" si="12"/>
        <v>72449440</v>
      </c>
      <c r="Y114" s="10"/>
      <c r="Z114" s="10">
        <v>2017</v>
      </c>
      <c r="AA114" s="32" t="s">
        <v>914</v>
      </c>
    </row>
    <row r="115" spans="1:27" ht="204" customHeight="1" x14ac:dyDescent="0.2">
      <c r="A115" s="5" t="s">
        <v>677</v>
      </c>
      <c r="B115" s="6" t="s">
        <v>33</v>
      </c>
      <c r="C115" s="6" t="s">
        <v>106</v>
      </c>
      <c r="D115" s="7" t="s">
        <v>107</v>
      </c>
      <c r="E115" s="8" t="s">
        <v>172</v>
      </c>
      <c r="F115" s="8" t="s">
        <v>109</v>
      </c>
      <c r="G115" s="8" t="s">
        <v>173</v>
      </c>
      <c r="H115" s="9" t="s">
        <v>174</v>
      </c>
      <c r="I115" s="9" t="s">
        <v>175</v>
      </c>
      <c r="J115" s="10" t="s">
        <v>50</v>
      </c>
      <c r="K115" s="9">
        <v>0</v>
      </c>
      <c r="L115" s="9">
        <v>710000000</v>
      </c>
      <c r="M115" s="11" t="s">
        <v>46</v>
      </c>
      <c r="N115" s="11" t="s">
        <v>42</v>
      </c>
      <c r="O115" s="12" t="s">
        <v>43</v>
      </c>
      <c r="P115" s="10"/>
      <c r="Q115" s="10" t="s">
        <v>44</v>
      </c>
      <c r="R115" s="13" t="s">
        <v>135</v>
      </c>
      <c r="S115" s="14"/>
      <c r="T115" s="10"/>
      <c r="U115" s="10"/>
      <c r="V115" s="15"/>
      <c r="W115" s="15">
        <v>9893000</v>
      </c>
      <c r="X115" s="15">
        <f t="shared" si="12"/>
        <v>11080160.000000002</v>
      </c>
      <c r="Y115" s="10"/>
      <c r="Z115" s="10">
        <v>2017</v>
      </c>
      <c r="AA115" s="16"/>
    </row>
    <row r="116" spans="1:27" ht="255" customHeight="1" x14ac:dyDescent="0.2">
      <c r="A116" s="5" t="s">
        <v>678</v>
      </c>
      <c r="B116" s="6" t="s">
        <v>33</v>
      </c>
      <c r="C116" s="6" t="s">
        <v>176</v>
      </c>
      <c r="D116" s="7" t="s">
        <v>177</v>
      </c>
      <c r="E116" s="8" t="s">
        <v>178</v>
      </c>
      <c r="F116" s="8" t="s">
        <v>179</v>
      </c>
      <c r="G116" s="8" t="s">
        <v>180</v>
      </c>
      <c r="H116" s="9" t="s">
        <v>181</v>
      </c>
      <c r="I116" s="9" t="s">
        <v>182</v>
      </c>
      <c r="J116" s="10" t="s">
        <v>50</v>
      </c>
      <c r="K116" s="9">
        <v>0</v>
      </c>
      <c r="L116" s="9">
        <v>710000000</v>
      </c>
      <c r="M116" s="11" t="s">
        <v>46</v>
      </c>
      <c r="N116" s="11" t="s">
        <v>42</v>
      </c>
      <c r="O116" s="12" t="s">
        <v>43</v>
      </c>
      <c r="P116" s="10"/>
      <c r="Q116" s="10" t="s">
        <v>44</v>
      </c>
      <c r="R116" s="13" t="s">
        <v>135</v>
      </c>
      <c r="S116" s="14"/>
      <c r="T116" s="10"/>
      <c r="U116" s="10"/>
      <c r="V116" s="15"/>
      <c r="W116" s="15">
        <v>9029000</v>
      </c>
      <c r="X116" s="15">
        <f t="shared" si="12"/>
        <v>10112480.000000002</v>
      </c>
      <c r="Y116" s="10"/>
      <c r="Z116" s="10">
        <v>2017</v>
      </c>
      <c r="AA116" s="16"/>
    </row>
    <row r="117" spans="1:27" ht="140.25" customHeight="1" x14ac:dyDescent="0.2">
      <c r="A117" s="5" t="s">
        <v>679</v>
      </c>
      <c r="B117" s="6" t="s">
        <v>33</v>
      </c>
      <c r="C117" s="6" t="s">
        <v>106</v>
      </c>
      <c r="D117" s="7" t="s">
        <v>107</v>
      </c>
      <c r="E117" s="8" t="s">
        <v>172</v>
      </c>
      <c r="F117" s="8" t="s">
        <v>109</v>
      </c>
      <c r="G117" s="8" t="s">
        <v>173</v>
      </c>
      <c r="H117" s="9" t="s">
        <v>187</v>
      </c>
      <c r="I117" s="9" t="s">
        <v>183</v>
      </c>
      <c r="J117" s="10" t="s">
        <v>50</v>
      </c>
      <c r="K117" s="9">
        <v>0</v>
      </c>
      <c r="L117" s="9">
        <v>710000000</v>
      </c>
      <c r="M117" s="11" t="s">
        <v>46</v>
      </c>
      <c r="N117" s="11" t="s">
        <v>42</v>
      </c>
      <c r="O117" s="12" t="s">
        <v>43</v>
      </c>
      <c r="P117" s="10"/>
      <c r="Q117" s="10" t="s">
        <v>44</v>
      </c>
      <c r="R117" s="13" t="s">
        <v>63</v>
      </c>
      <c r="S117" s="14"/>
      <c r="T117" s="10"/>
      <c r="U117" s="10"/>
      <c r="V117" s="15"/>
      <c r="W117" s="15">
        <v>4480000</v>
      </c>
      <c r="X117" s="15">
        <f t="shared" si="12"/>
        <v>5017600.0000000009</v>
      </c>
      <c r="Y117" s="10"/>
      <c r="Z117" s="10">
        <v>2017</v>
      </c>
      <c r="AA117" s="16"/>
    </row>
    <row r="118" spans="1:27" ht="89.25" customHeight="1" x14ac:dyDescent="0.2">
      <c r="A118" s="5" t="s">
        <v>680</v>
      </c>
      <c r="B118" s="6" t="s">
        <v>33</v>
      </c>
      <c r="C118" s="6" t="s">
        <v>207</v>
      </c>
      <c r="D118" s="7" t="s">
        <v>167</v>
      </c>
      <c r="E118" s="8" t="s">
        <v>208</v>
      </c>
      <c r="F118" s="8" t="s">
        <v>167</v>
      </c>
      <c r="G118" s="8" t="s">
        <v>208</v>
      </c>
      <c r="H118" s="80" t="s">
        <v>811</v>
      </c>
      <c r="I118" s="9" t="s">
        <v>209</v>
      </c>
      <c r="J118" s="10" t="s">
        <v>41</v>
      </c>
      <c r="K118" s="9">
        <v>80</v>
      </c>
      <c r="L118" s="9">
        <v>710000000</v>
      </c>
      <c r="M118" s="11" t="s">
        <v>46</v>
      </c>
      <c r="N118" s="11" t="s">
        <v>58</v>
      </c>
      <c r="O118" s="12" t="s">
        <v>43</v>
      </c>
      <c r="P118" s="10"/>
      <c r="Q118" s="10" t="s">
        <v>44</v>
      </c>
      <c r="R118" s="13" t="s">
        <v>45</v>
      </c>
      <c r="S118" s="14"/>
      <c r="T118" s="10"/>
      <c r="U118" s="10"/>
      <c r="V118" s="15"/>
      <c r="W118" s="15">
        <v>14300000</v>
      </c>
      <c r="X118" s="15">
        <f t="shared" si="12"/>
        <v>16016000.000000002</v>
      </c>
      <c r="Y118" s="10"/>
      <c r="Z118" s="10">
        <v>2017</v>
      </c>
      <c r="AA118" s="16"/>
    </row>
    <row r="119" spans="1:27" ht="89.25" customHeight="1" x14ac:dyDescent="0.2">
      <c r="A119" s="5" t="s">
        <v>681</v>
      </c>
      <c r="B119" s="6" t="s">
        <v>33</v>
      </c>
      <c r="C119" s="6" t="s">
        <v>166</v>
      </c>
      <c r="D119" s="7" t="s">
        <v>210</v>
      </c>
      <c r="E119" s="8" t="s">
        <v>208</v>
      </c>
      <c r="F119" s="8" t="s">
        <v>211</v>
      </c>
      <c r="G119" s="8" t="s">
        <v>208</v>
      </c>
      <c r="H119" s="9" t="s">
        <v>212</v>
      </c>
      <c r="I119" s="9" t="s">
        <v>213</v>
      </c>
      <c r="J119" s="10" t="s">
        <v>41</v>
      </c>
      <c r="K119" s="9">
        <v>80</v>
      </c>
      <c r="L119" s="9">
        <v>710000000</v>
      </c>
      <c r="M119" s="11" t="s">
        <v>46</v>
      </c>
      <c r="N119" s="11" t="s">
        <v>42</v>
      </c>
      <c r="O119" s="12" t="s">
        <v>43</v>
      </c>
      <c r="P119" s="10"/>
      <c r="Q119" s="10" t="s">
        <v>44</v>
      </c>
      <c r="R119" s="13" t="s">
        <v>45</v>
      </c>
      <c r="S119" s="14"/>
      <c r="T119" s="10"/>
      <c r="U119" s="10"/>
      <c r="V119" s="15"/>
      <c r="W119" s="15">
        <v>43000000</v>
      </c>
      <c r="X119" s="15">
        <f t="shared" si="12"/>
        <v>48160000.000000007</v>
      </c>
      <c r="Y119" s="10"/>
      <c r="Z119" s="10">
        <v>2017</v>
      </c>
      <c r="AA119" s="32"/>
    </row>
    <row r="120" spans="1:27" ht="63.75" customHeight="1" x14ac:dyDescent="0.2">
      <c r="A120" s="5" t="s">
        <v>682</v>
      </c>
      <c r="B120" s="6" t="s">
        <v>33</v>
      </c>
      <c r="C120" s="6" t="s">
        <v>214</v>
      </c>
      <c r="D120" s="7" t="s">
        <v>215</v>
      </c>
      <c r="E120" s="8" t="s">
        <v>216</v>
      </c>
      <c r="F120" s="8" t="s">
        <v>215</v>
      </c>
      <c r="G120" s="8" t="s">
        <v>216</v>
      </c>
      <c r="H120" s="80" t="s">
        <v>916</v>
      </c>
      <c r="I120" s="9" t="s">
        <v>217</v>
      </c>
      <c r="J120" s="6" t="s">
        <v>50</v>
      </c>
      <c r="K120" s="9">
        <v>80</v>
      </c>
      <c r="L120" s="9">
        <v>710000000</v>
      </c>
      <c r="M120" s="11" t="s">
        <v>46</v>
      </c>
      <c r="N120" s="11" t="s">
        <v>67</v>
      </c>
      <c r="O120" s="9" t="s">
        <v>43</v>
      </c>
      <c r="P120" s="6"/>
      <c r="Q120" s="6" t="s">
        <v>44</v>
      </c>
      <c r="R120" s="19" t="s">
        <v>45</v>
      </c>
      <c r="S120" s="20"/>
      <c r="T120" s="6"/>
      <c r="U120" s="6"/>
      <c r="V120" s="21"/>
      <c r="W120" s="21">
        <v>0</v>
      </c>
      <c r="X120" s="21">
        <v>0</v>
      </c>
      <c r="Y120" s="10"/>
      <c r="Z120" s="10">
        <v>2017</v>
      </c>
      <c r="AA120" s="22"/>
    </row>
    <row r="121" spans="1:27" ht="63.75" customHeight="1" x14ac:dyDescent="0.2">
      <c r="A121" s="5" t="s">
        <v>927</v>
      </c>
      <c r="B121" s="6" t="s">
        <v>33</v>
      </c>
      <c r="C121" s="6" t="s">
        <v>214</v>
      </c>
      <c r="D121" s="7" t="s">
        <v>215</v>
      </c>
      <c r="E121" s="8" t="s">
        <v>216</v>
      </c>
      <c r="F121" s="8" t="s">
        <v>215</v>
      </c>
      <c r="G121" s="8" t="s">
        <v>216</v>
      </c>
      <c r="H121" s="80" t="s">
        <v>916</v>
      </c>
      <c r="I121" s="9" t="s">
        <v>217</v>
      </c>
      <c r="J121" s="6" t="s">
        <v>50</v>
      </c>
      <c r="K121" s="9">
        <v>80</v>
      </c>
      <c r="L121" s="9">
        <v>710000000</v>
      </c>
      <c r="M121" s="11" t="s">
        <v>46</v>
      </c>
      <c r="N121" s="11" t="s">
        <v>928</v>
      </c>
      <c r="O121" s="9" t="s">
        <v>43</v>
      </c>
      <c r="P121" s="6"/>
      <c r="Q121" s="6" t="s">
        <v>44</v>
      </c>
      <c r="R121" s="19" t="s">
        <v>45</v>
      </c>
      <c r="S121" s="20"/>
      <c r="T121" s="6"/>
      <c r="U121" s="6"/>
      <c r="V121" s="21"/>
      <c r="W121" s="21">
        <f>X121/1.12</f>
        <v>2025892.857142857</v>
      </c>
      <c r="X121" s="21">
        <v>2269000</v>
      </c>
      <c r="Y121" s="10"/>
      <c r="Z121" s="10">
        <v>2017</v>
      </c>
      <c r="AA121" s="22" t="s">
        <v>798</v>
      </c>
    </row>
    <row r="122" spans="1:27" ht="76.5" customHeight="1" x14ac:dyDescent="0.2">
      <c r="A122" s="5" t="s">
        <v>683</v>
      </c>
      <c r="B122" s="6" t="s">
        <v>33</v>
      </c>
      <c r="C122" s="6" t="s">
        <v>218</v>
      </c>
      <c r="D122" s="7" t="s">
        <v>219</v>
      </c>
      <c r="E122" s="8" t="s">
        <v>220</v>
      </c>
      <c r="F122" s="8" t="s">
        <v>219</v>
      </c>
      <c r="G122" s="8" t="s">
        <v>220</v>
      </c>
      <c r="H122" s="9" t="s">
        <v>242</v>
      </c>
      <c r="I122" s="9" t="s">
        <v>221</v>
      </c>
      <c r="J122" s="10" t="s">
        <v>50</v>
      </c>
      <c r="K122" s="9">
        <v>80</v>
      </c>
      <c r="L122" s="9">
        <v>710000000</v>
      </c>
      <c r="M122" s="11" t="s">
        <v>46</v>
      </c>
      <c r="N122" s="11" t="s">
        <v>42</v>
      </c>
      <c r="O122" s="12" t="s">
        <v>43</v>
      </c>
      <c r="P122" s="10"/>
      <c r="Q122" s="10" t="s">
        <v>780</v>
      </c>
      <c r="R122" s="13" t="s">
        <v>45</v>
      </c>
      <c r="S122" s="14"/>
      <c r="T122" s="10"/>
      <c r="U122" s="10"/>
      <c r="V122" s="15"/>
      <c r="W122" s="15">
        <f>X122/1.12</f>
        <v>4464000</v>
      </c>
      <c r="X122" s="15">
        <v>4999680</v>
      </c>
      <c r="Y122" s="10"/>
      <c r="Z122" s="10">
        <v>2017</v>
      </c>
      <c r="AA122" s="32"/>
    </row>
    <row r="123" spans="1:27" ht="89.25" customHeight="1" x14ac:dyDescent="0.2">
      <c r="A123" s="5" t="s">
        <v>684</v>
      </c>
      <c r="B123" s="6" t="s">
        <v>33</v>
      </c>
      <c r="C123" s="6" t="s">
        <v>166</v>
      </c>
      <c r="D123" s="7" t="s">
        <v>167</v>
      </c>
      <c r="E123" s="8" t="s">
        <v>208</v>
      </c>
      <c r="F123" s="8" t="s">
        <v>167</v>
      </c>
      <c r="G123" s="8" t="s">
        <v>208</v>
      </c>
      <c r="H123" s="80" t="s">
        <v>812</v>
      </c>
      <c r="I123" s="9" t="s">
        <v>222</v>
      </c>
      <c r="J123" s="6" t="s">
        <v>41</v>
      </c>
      <c r="K123" s="9">
        <v>80</v>
      </c>
      <c r="L123" s="9">
        <v>710000000</v>
      </c>
      <c r="M123" s="11" t="s">
        <v>46</v>
      </c>
      <c r="N123" s="11" t="s">
        <v>58</v>
      </c>
      <c r="O123" s="12" t="s">
        <v>43</v>
      </c>
      <c r="P123" s="10"/>
      <c r="Q123" s="10" t="s">
        <v>44</v>
      </c>
      <c r="R123" s="13" t="s">
        <v>45</v>
      </c>
      <c r="S123" s="14"/>
      <c r="T123" s="10"/>
      <c r="U123" s="10"/>
      <c r="V123" s="15"/>
      <c r="W123" s="15">
        <v>4000000</v>
      </c>
      <c r="X123" s="15">
        <f>W123*1.12</f>
        <v>4480000</v>
      </c>
      <c r="Y123" s="10"/>
      <c r="Z123" s="10">
        <v>2017</v>
      </c>
      <c r="AA123" s="16"/>
    </row>
    <row r="124" spans="1:27" ht="140.25" customHeight="1" x14ac:dyDescent="0.2">
      <c r="A124" s="5" t="s">
        <v>685</v>
      </c>
      <c r="B124" s="6" t="s">
        <v>33</v>
      </c>
      <c r="C124" s="6" t="s">
        <v>161</v>
      </c>
      <c r="D124" s="7" t="s">
        <v>162</v>
      </c>
      <c r="E124" s="8" t="s">
        <v>223</v>
      </c>
      <c r="F124" s="8" t="s">
        <v>162</v>
      </c>
      <c r="G124" s="8" t="s">
        <v>223</v>
      </c>
      <c r="H124" s="9" t="s">
        <v>224</v>
      </c>
      <c r="I124" s="9" t="s">
        <v>225</v>
      </c>
      <c r="J124" s="6" t="s">
        <v>41</v>
      </c>
      <c r="K124" s="9">
        <v>80</v>
      </c>
      <c r="L124" s="9">
        <v>710000000</v>
      </c>
      <c r="M124" s="11" t="s">
        <v>46</v>
      </c>
      <c r="N124" s="11" t="s">
        <v>58</v>
      </c>
      <c r="O124" s="12" t="s">
        <v>206</v>
      </c>
      <c r="P124" s="10"/>
      <c r="Q124" s="10" t="s">
        <v>44</v>
      </c>
      <c r="R124" s="13" t="s">
        <v>45</v>
      </c>
      <c r="S124" s="14"/>
      <c r="T124" s="10"/>
      <c r="U124" s="10"/>
      <c r="V124" s="15"/>
      <c r="W124" s="15">
        <v>6900000</v>
      </c>
      <c r="X124" s="15">
        <f>W124*1.12</f>
        <v>7728000.0000000009</v>
      </c>
      <c r="Y124" s="10"/>
      <c r="Z124" s="10">
        <v>2017</v>
      </c>
      <c r="AA124" s="16"/>
    </row>
    <row r="125" spans="1:27" ht="89.25" customHeight="1" x14ac:dyDescent="0.2">
      <c r="A125" s="5" t="s">
        <v>686</v>
      </c>
      <c r="B125" s="6" t="s">
        <v>33</v>
      </c>
      <c r="C125" s="6" t="s">
        <v>166</v>
      </c>
      <c r="D125" s="7" t="s">
        <v>167</v>
      </c>
      <c r="E125" s="8" t="s">
        <v>208</v>
      </c>
      <c r="F125" s="8" t="s">
        <v>167</v>
      </c>
      <c r="G125" s="8" t="s">
        <v>208</v>
      </c>
      <c r="H125" s="9" t="s">
        <v>226</v>
      </c>
      <c r="I125" s="9" t="s">
        <v>227</v>
      </c>
      <c r="J125" s="6" t="s">
        <v>41</v>
      </c>
      <c r="K125" s="9">
        <v>80</v>
      </c>
      <c r="L125" s="9">
        <v>710000000</v>
      </c>
      <c r="M125" s="11" t="s">
        <v>46</v>
      </c>
      <c r="N125" s="11" t="s">
        <v>58</v>
      </c>
      <c r="O125" s="12" t="s">
        <v>43</v>
      </c>
      <c r="P125" s="10"/>
      <c r="Q125" s="10" t="s">
        <v>44</v>
      </c>
      <c r="R125" s="13" t="s">
        <v>45</v>
      </c>
      <c r="S125" s="14"/>
      <c r="T125" s="10"/>
      <c r="U125" s="10"/>
      <c r="V125" s="15"/>
      <c r="W125" s="15">
        <v>6139000</v>
      </c>
      <c r="X125" s="15">
        <f>W125*1.12</f>
        <v>6875680.0000000009</v>
      </c>
      <c r="Y125" s="10"/>
      <c r="Z125" s="10">
        <v>2017</v>
      </c>
      <c r="AA125" s="16"/>
    </row>
    <row r="126" spans="1:27" ht="63.75" customHeight="1" x14ac:dyDescent="0.2">
      <c r="A126" s="5" t="s">
        <v>687</v>
      </c>
      <c r="B126" s="6" t="s">
        <v>33</v>
      </c>
      <c r="C126" s="6" t="s">
        <v>228</v>
      </c>
      <c r="D126" s="7" t="s">
        <v>229</v>
      </c>
      <c r="E126" s="8" t="s">
        <v>230</v>
      </c>
      <c r="F126" s="8" t="s">
        <v>229</v>
      </c>
      <c r="G126" s="8" t="s">
        <v>230</v>
      </c>
      <c r="H126" s="80" t="s">
        <v>917</v>
      </c>
      <c r="I126" s="9" t="s">
        <v>231</v>
      </c>
      <c r="J126" s="6" t="s">
        <v>50</v>
      </c>
      <c r="K126" s="9">
        <v>80</v>
      </c>
      <c r="L126" s="9">
        <v>710000000</v>
      </c>
      <c r="M126" s="11" t="s">
        <v>46</v>
      </c>
      <c r="N126" s="11" t="s">
        <v>58</v>
      </c>
      <c r="O126" s="12" t="s">
        <v>43</v>
      </c>
      <c r="P126" s="10"/>
      <c r="Q126" s="10" t="s">
        <v>44</v>
      </c>
      <c r="R126" s="13" t="s">
        <v>45</v>
      </c>
      <c r="S126" s="14"/>
      <c r="T126" s="10"/>
      <c r="U126" s="10"/>
      <c r="V126" s="15"/>
      <c r="W126" s="15">
        <f>X126/1.12</f>
        <v>2025892.857142857</v>
      </c>
      <c r="X126" s="15">
        <v>2269000</v>
      </c>
      <c r="Y126" s="10"/>
      <c r="Z126" s="10">
        <v>2017</v>
      </c>
      <c r="AA126" s="16"/>
    </row>
    <row r="127" spans="1:27" ht="63.75" customHeight="1" x14ac:dyDescent="0.2">
      <c r="A127" s="5" t="s">
        <v>688</v>
      </c>
      <c r="B127" s="6" t="s">
        <v>33</v>
      </c>
      <c r="C127" s="6" t="s">
        <v>232</v>
      </c>
      <c r="D127" s="7" t="s">
        <v>233</v>
      </c>
      <c r="E127" s="8" t="s">
        <v>234</v>
      </c>
      <c r="F127" s="8" t="s">
        <v>233</v>
      </c>
      <c r="G127" s="8" t="s">
        <v>234</v>
      </c>
      <c r="H127" s="9" t="s">
        <v>235</v>
      </c>
      <c r="I127" s="9" t="s">
        <v>236</v>
      </c>
      <c r="J127" s="6" t="s">
        <v>50</v>
      </c>
      <c r="K127" s="9">
        <v>80</v>
      </c>
      <c r="L127" s="9">
        <v>710000000</v>
      </c>
      <c r="M127" s="11" t="s">
        <v>46</v>
      </c>
      <c r="N127" s="11" t="s">
        <v>58</v>
      </c>
      <c r="O127" s="9" t="s">
        <v>43</v>
      </c>
      <c r="P127" s="10"/>
      <c r="Q127" s="10" t="s">
        <v>44</v>
      </c>
      <c r="R127" s="13" t="s">
        <v>45</v>
      </c>
      <c r="S127" s="14"/>
      <c r="T127" s="10"/>
      <c r="U127" s="10"/>
      <c r="V127" s="15"/>
      <c r="W127" s="15">
        <v>0</v>
      </c>
      <c r="X127" s="15">
        <f t="shared" ref="X127:X135" si="13">W127*1.12</f>
        <v>0</v>
      </c>
      <c r="Y127" s="10"/>
      <c r="Z127" s="10">
        <v>2017</v>
      </c>
      <c r="AA127" s="16"/>
    </row>
    <row r="128" spans="1:27" ht="63.75" customHeight="1" x14ac:dyDescent="0.2">
      <c r="A128" s="5" t="s">
        <v>810</v>
      </c>
      <c r="B128" s="6" t="s">
        <v>33</v>
      </c>
      <c r="C128" s="6" t="s">
        <v>232</v>
      </c>
      <c r="D128" s="7" t="s">
        <v>233</v>
      </c>
      <c r="E128" s="8" t="s">
        <v>234</v>
      </c>
      <c r="F128" s="8" t="s">
        <v>233</v>
      </c>
      <c r="G128" s="8" t="s">
        <v>234</v>
      </c>
      <c r="H128" s="9" t="s">
        <v>235</v>
      </c>
      <c r="I128" s="9" t="s">
        <v>236</v>
      </c>
      <c r="J128" s="6" t="s">
        <v>50</v>
      </c>
      <c r="K128" s="9">
        <v>80</v>
      </c>
      <c r="L128" s="9">
        <v>710000000</v>
      </c>
      <c r="M128" s="11" t="s">
        <v>46</v>
      </c>
      <c r="N128" s="11" t="s">
        <v>58</v>
      </c>
      <c r="O128" s="9" t="s">
        <v>43</v>
      </c>
      <c r="P128" s="10"/>
      <c r="Q128" s="10" t="s">
        <v>44</v>
      </c>
      <c r="R128" s="13" t="s">
        <v>45</v>
      </c>
      <c r="S128" s="14"/>
      <c r="T128" s="10"/>
      <c r="U128" s="10"/>
      <c r="V128" s="15"/>
      <c r="W128" s="15">
        <v>1562214.29</v>
      </c>
      <c r="X128" s="15">
        <f t="shared" si="13"/>
        <v>1749680.0048000002</v>
      </c>
      <c r="Y128" s="10"/>
      <c r="Z128" s="10">
        <v>2017</v>
      </c>
      <c r="AA128" s="16" t="s">
        <v>794</v>
      </c>
    </row>
    <row r="129" spans="1:27" ht="89.25" customHeight="1" x14ac:dyDescent="0.2">
      <c r="A129" s="5" t="s">
        <v>689</v>
      </c>
      <c r="B129" s="6" t="s">
        <v>33</v>
      </c>
      <c r="C129" s="6" t="s">
        <v>237</v>
      </c>
      <c r="D129" s="7" t="s">
        <v>238</v>
      </c>
      <c r="E129" s="8" t="s">
        <v>239</v>
      </c>
      <c r="F129" s="8" t="s">
        <v>238</v>
      </c>
      <c r="G129" s="8" t="s">
        <v>239</v>
      </c>
      <c r="H129" s="9" t="s">
        <v>240</v>
      </c>
      <c r="I129" s="9" t="s">
        <v>241</v>
      </c>
      <c r="J129" s="10" t="s">
        <v>201</v>
      </c>
      <c r="K129" s="9">
        <v>80</v>
      </c>
      <c r="L129" s="9">
        <v>710000000</v>
      </c>
      <c r="M129" s="11" t="s">
        <v>46</v>
      </c>
      <c r="N129" s="11" t="s">
        <v>58</v>
      </c>
      <c r="O129" s="12" t="s">
        <v>43</v>
      </c>
      <c r="P129" s="10"/>
      <c r="Q129" s="10" t="s">
        <v>44</v>
      </c>
      <c r="R129" s="13" t="s">
        <v>45</v>
      </c>
      <c r="S129" s="14"/>
      <c r="T129" s="10"/>
      <c r="U129" s="10"/>
      <c r="V129" s="15"/>
      <c r="W129" s="15">
        <v>7095000</v>
      </c>
      <c r="X129" s="15">
        <f t="shared" si="13"/>
        <v>7946400.0000000009</v>
      </c>
      <c r="Y129" s="10"/>
      <c r="Z129" s="10">
        <v>2017</v>
      </c>
      <c r="AA129" s="16"/>
    </row>
    <row r="130" spans="1:27" ht="63.75" customHeight="1" x14ac:dyDescent="0.2">
      <c r="A130" s="5" t="s">
        <v>690</v>
      </c>
      <c r="B130" s="6" t="s">
        <v>33</v>
      </c>
      <c r="C130" s="6" t="s">
        <v>243</v>
      </c>
      <c r="D130" s="7" t="s">
        <v>244</v>
      </c>
      <c r="E130" s="8" t="s">
        <v>245</v>
      </c>
      <c r="F130" s="8" t="s">
        <v>244</v>
      </c>
      <c r="G130" s="8" t="s">
        <v>245</v>
      </c>
      <c r="H130" s="9" t="s">
        <v>246</v>
      </c>
      <c r="I130" s="9" t="s">
        <v>247</v>
      </c>
      <c r="J130" s="10" t="s">
        <v>50</v>
      </c>
      <c r="K130" s="9">
        <v>80</v>
      </c>
      <c r="L130" s="9">
        <v>710000000</v>
      </c>
      <c r="M130" s="11" t="s">
        <v>46</v>
      </c>
      <c r="N130" s="11" t="s">
        <v>42</v>
      </c>
      <c r="O130" s="12" t="s">
        <v>278</v>
      </c>
      <c r="P130" s="10"/>
      <c r="Q130" s="10" t="s">
        <v>44</v>
      </c>
      <c r="R130" s="13" t="s">
        <v>45</v>
      </c>
      <c r="S130" s="14"/>
      <c r="T130" s="10"/>
      <c r="U130" s="10"/>
      <c r="V130" s="15"/>
      <c r="W130" s="15">
        <v>6970370</v>
      </c>
      <c r="X130" s="15">
        <f t="shared" si="13"/>
        <v>7806814.4000000004</v>
      </c>
      <c r="Y130" s="10" t="s">
        <v>68</v>
      </c>
      <c r="Z130" s="10">
        <v>2017</v>
      </c>
      <c r="AA130" s="32"/>
    </row>
    <row r="131" spans="1:27" ht="63.75" customHeight="1" x14ac:dyDescent="0.2">
      <c r="A131" s="5" t="s">
        <v>691</v>
      </c>
      <c r="B131" s="6" t="s">
        <v>33</v>
      </c>
      <c r="C131" s="6" t="s">
        <v>243</v>
      </c>
      <c r="D131" s="7" t="s">
        <v>244</v>
      </c>
      <c r="E131" s="8" t="s">
        <v>245</v>
      </c>
      <c r="F131" s="8" t="s">
        <v>244</v>
      </c>
      <c r="G131" s="8" t="s">
        <v>245</v>
      </c>
      <c r="H131" s="9" t="s">
        <v>248</v>
      </c>
      <c r="I131" s="9" t="s">
        <v>249</v>
      </c>
      <c r="J131" s="10" t="s">
        <v>41</v>
      </c>
      <c r="K131" s="9">
        <v>80</v>
      </c>
      <c r="L131" s="9">
        <v>710000000</v>
      </c>
      <c r="M131" s="11" t="s">
        <v>46</v>
      </c>
      <c r="N131" s="11" t="s">
        <v>42</v>
      </c>
      <c r="O131" s="12" t="s">
        <v>250</v>
      </c>
      <c r="P131" s="10"/>
      <c r="Q131" s="10" t="s">
        <v>44</v>
      </c>
      <c r="R131" s="13" t="s">
        <v>45</v>
      </c>
      <c r="S131" s="14"/>
      <c r="T131" s="10"/>
      <c r="U131" s="10"/>
      <c r="V131" s="15"/>
      <c r="W131" s="15">
        <v>0</v>
      </c>
      <c r="X131" s="15">
        <f t="shared" si="13"/>
        <v>0</v>
      </c>
      <c r="Y131" s="10"/>
      <c r="Z131" s="10">
        <v>2017</v>
      </c>
      <c r="AA131" s="32"/>
    </row>
    <row r="132" spans="1:27" ht="63.75" customHeight="1" x14ac:dyDescent="0.2">
      <c r="A132" s="5" t="s">
        <v>801</v>
      </c>
      <c r="B132" s="6" t="s">
        <v>33</v>
      </c>
      <c r="C132" s="6" t="s">
        <v>243</v>
      </c>
      <c r="D132" s="7" t="s">
        <v>244</v>
      </c>
      <c r="E132" s="8" t="s">
        <v>245</v>
      </c>
      <c r="F132" s="8" t="s">
        <v>244</v>
      </c>
      <c r="G132" s="8" t="s">
        <v>245</v>
      </c>
      <c r="H132" s="9" t="s">
        <v>248</v>
      </c>
      <c r="I132" s="9" t="s">
        <v>249</v>
      </c>
      <c r="J132" s="10" t="s">
        <v>41</v>
      </c>
      <c r="K132" s="9">
        <v>80</v>
      </c>
      <c r="L132" s="9">
        <v>710000000</v>
      </c>
      <c r="M132" s="11" t="s">
        <v>46</v>
      </c>
      <c r="N132" s="11" t="s">
        <v>58</v>
      </c>
      <c r="O132" s="12" t="s">
        <v>250</v>
      </c>
      <c r="P132" s="10"/>
      <c r="Q132" s="10" t="s">
        <v>802</v>
      </c>
      <c r="R132" s="13" t="s">
        <v>45</v>
      </c>
      <c r="S132" s="14"/>
      <c r="T132" s="10"/>
      <c r="U132" s="10"/>
      <c r="V132" s="15"/>
      <c r="W132" s="15">
        <v>28742000</v>
      </c>
      <c r="X132" s="15">
        <f>W132*1.12</f>
        <v>32191040.000000004</v>
      </c>
      <c r="Y132" s="10"/>
      <c r="Z132" s="10">
        <v>2017</v>
      </c>
      <c r="AA132" s="16" t="s">
        <v>803</v>
      </c>
    </row>
    <row r="133" spans="1:27" ht="63.75" customHeight="1" x14ac:dyDescent="0.2">
      <c r="A133" s="5" t="s">
        <v>692</v>
      </c>
      <c r="B133" s="6" t="s">
        <v>33</v>
      </c>
      <c r="C133" s="6" t="s">
        <v>243</v>
      </c>
      <c r="D133" s="7" t="s">
        <v>244</v>
      </c>
      <c r="E133" s="8" t="s">
        <v>245</v>
      </c>
      <c r="F133" s="8" t="s">
        <v>244</v>
      </c>
      <c r="G133" s="8" t="s">
        <v>245</v>
      </c>
      <c r="H133" s="9" t="s">
        <v>251</v>
      </c>
      <c r="I133" s="9" t="s">
        <v>252</v>
      </c>
      <c r="J133" s="10" t="s">
        <v>41</v>
      </c>
      <c r="K133" s="9">
        <v>80</v>
      </c>
      <c r="L133" s="9">
        <v>710000000</v>
      </c>
      <c r="M133" s="11" t="s">
        <v>46</v>
      </c>
      <c r="N133" s="11" t="s">
        <v>42</v>
      </c>
      <c r="O133" s="12" t="s">
        <v>253</v>
      </c>
      <c r="P133" s="10"/>
      <c r="Q133" s="10" t="s">
        <v>44</v>
      </c>
      <c r="R133" s="13" t="s">
        <v>45</v>
      </c>
      <c r="S133" s="14"/>
      <c r="T133" s="10"/>
      <c r="U133" s="10"/>
      <c r="V133" s="15"/>
      <c r="W133" s="15">
        <v>0</v>
      </c>
      <c r="X133" s="15">
        <f t="shared" si="13"/>
        <v>0</v>
      </c>
      <c r="Y133" s="10"/>
      <c r="Z133" s="10">
        <v>2017</v>
      </c>
      <c r="AA133" s="32"/>
    </row>
    <row r="134" spans="1:27" ht="63.75" customHeight="1" x14ac:dyDescent="0.2">
      <c r="A134" s="5" t="s">
        <v>804</v>
      </c>
      <c r="B134" s="6" t="s">
        <v>33</v>
      </c>
      <c r="C134" s="6" t="s">
        <v>243</v>
      </c>
      <c r="D134" s="7" t="s">
        <v>244</v>
      </c>
      <c r="E134" s="8" t="s">
        <v>245</v>
      </c>
      <c r="F134" s="8" t="s">
        <v>244</v>
      </c>
      <c r="G134" s="8" t="s">
        <v>245</v>
      </c>
      <c r="H134" s="9" t="s">
        <v>251</v>
      </c>
      <c r="I134" s="9" t="s">
        <v>252</v>
      </c>
      <c r="J134" s="10" t="s">
        <v>41</v>
      </c>
      <c r="K134" s="9">
        <v>80</v>
      </c>
      <c r="L134" s="9">
        <v>710000000</v>
      </c>
      <c r="M134" s="11" t="s">
        <v>46</v>
      </c>
      <c r="N134" s="11" t="s">
        <v>58</v>
      </c>
      <c r="O134" s="12" t="s">
        <v>253</v>
      </c>
      <c r="P134" s="10"/>
      <c r="Q134" s="10" t="s">
        <v>802</v>
      </c>
      <c r="R134" s="13" t="s">
        <v>45</v>
      </c>
      <c r="S134" s="14"/>
      <c r="T134" s="10"/>
      <c r="U134" s="10"/>
      <c r="V134" s="15"/>
      <c r="W134" s="15">
        <v>11264000</v>
      </c>
      <c r="X134" s="15">
        <f>W134*1.12</f>
        <v>12615680.000000002</v>
      </c>
      <c r="Y134" s="10"/>
      <c r="Z134" s="10">
        <v>2017</v>
      </c>
      <c r="AA134" s="16" t="s">
        <v>803</v>
      </c>
    </row>
    <row r="135" spans="1:27" ht="63.75" customHeight="1" x14ac:dyDescent="0.2">
      <c r="A135" s="5" t="s">
        <v>693</v>
      </c>
      <c r="B135" s="6" t="s">
        <v>33</v>
      </c>
      <c r="C135" s="6" t="s">
        <v>254</v>
      </c>
      <c r="D135" s="7" t="s">
        <v>783</v>
      </c>
      <c r="E135" s="8" t="s">
        <v>255</v>
      </c>
      <c r="F135" s="8" t="s">
        <v>784</v>
      </c>
      <c r="G135" s="8" t="s">
        <v>256</v>
      </c>
      <c r="H135" s="9" t="s">
        <v>257</v>
      </c>
      <c r="I135" s="9" t="s">
        <v>258</v>
      </c>
      <c r="J135" s="10" t="s">
        <v>41</v>
      </c>
      <c r="K135" s="9">
        <v>100</v>
      </c>
      <c r="L135" s="9">
        <v>710000000</v>
      </c>
      <c r="M135" s="11" t="s">
        <v>46</v>
      </c>
      <c r="N135" s="11" t="s">
        <v>582</v>
      </c>
      <c r="O135" s="12" t="s">
        <v>43</v>
      </c>
      <c r="P135" s="10"/>
      <c r="Q135" s="10" t="s">
        <v>259</v>
      </c>
      <c r="R135" s="13" t="s">
        <v>135</v>
      </c>
      <c r="S135" s="14"/>
      <c r="T135" s="10"/>
      <c r="U135" s="10"/>
      <c r="V135" s="15"/>
      <c r="W135" s="15">
        <v>0</v>
      </c>
      <c r="X135" s="15">
        <f t="shared" si="13"/>
        <v>0</v>
      </c>
      <c r="Y135" s="10"/>
      <c r="Z135" s="10">
        <v>2017</v>
      </c>
      <c r="AA135" s="16" t="s">
        <v>800</v>
      </c>
    </row>
    <row r="136" spans="1:27" ht="127.5" customHeight="1" x14ac:dyDescent="0.2">
      <c r="A136" s="5" t="s">
        <v>694</v>
      </c>
      <c r="B136" s="6" t="s">
        <v>33</v>
      </c>
      <c r="C136" s="81" t="s">
        <v>621</v>
      </c>
      <c r="D136" s="34" t="s">
        <v>622</v>
      </c>
      <c r="E136" s="34" t="s">
        <v>623</v>
      </c>
      <c r="F136" s="34" t="s">
        <v>624</v>
      </c>
      <c r="G136" s="34" t="s">
        <v>625</v>
      </c>
      <c r="H136" s="9"/>
      <c r="I136" s="9"/>
      <c r="J136" s="10" t="s">
        <v>41</v>
      </c>
      <c r="K136" s="9">
        <v>50</v>
      </c>
      <c r="L136" s="9">
        <v>710000000</v>
      </c>
      <c r="M136" s="11" t="s">
        <v>46</v>
      </c>
      <c r="N136" s="11" t="s">
        <v>42</v>
      </c>
      <c r="O136" s="12" t="s">
        <v>260</v>
      </c>
      <c r="P136" s="10"/>
      <c r="Q136" s="10" t="s">
        <v>44</v>
      </c>
      <c r="R136" s="13" t="s">
        <v>45</v>
      </c>
      <c r="S136" s="14"/>
      <c r="T136" s="10"/>
      <c r="U136" s="10"/>
      <c r="V136" s="15"/>
      <c r="W136" s="15">
        <v>0</v>
      </c>
      <c r="X136" s="15">
        <v>0</v>
      </c>
      <c r="Y136" s="10"/>
      <c r="Z136" s="10">
        <v>2017</v>
      </c>
      <c r="AA136" s="32"/>
    </row>
    <row r="137" spans="1:27" ht="127.5" customHeight="1" x14ac:dyDescent="0.2">
      <c r="A137" s="5" t="s">
        <v>805</v>
      </c>
      <c r="B137" s="6" t="s">
        <v>33</v>
      </c>
      <c r="C137" s="81" t="s">
        <v>621</v>
      </c>
      <c r="D137" s="34" t="s">
        <v>622</v>
      </c>
      <c r="E137" s="34" t="s">
        <v>623</v>
      </c>
      <c r="F137" s="34" t="s">
        <v>624</v>
      </c>
      <c r="G137" s="34" t="s">
        <v>625</v>
      </c>
      <c r="H137" s="9"/>
      <c r="I137" s="9"/>
      <c r="J137" s="10" t="s">
        <v>41</v>
      </c>
      <c r="K137" s="9">
        <v>50</v>
      </c>
      <c r="L137" s="9">
        <v>710000000</v>
      </c>
      <c r="M137" s="11" t="s">
        <v>46</v>
      </c>
      <c r="N137" s="11" t="s">
        <v>58</v>
      </c>
      <c r="O137" s="12" t="s">
        <v>260</v>
      </c>
      <c r="P137" s="10"/>
      <c r="Q137" s="10" t="s">
        <v>44</v>
      </c>
      <c r="R137" s="13" t="s">
        <v>45</v>
      </c>
      <c r="S137" s="14"/>
      <c r="T137" s="10"/>
      <c r="U137" s="10"/>
      <c r="V137" s="15"/>
      <c r="W137" s="15">
        <v>126000000</v>
      </c>
      <c r="X137" s="15">
        <v>141120000</v>
      </c>
      <c r="Y137" s="10"/>
      <c r="Z137" s="10">
        <v>2017</v>
      </c>
      <c r="AA137" s="16" t="s">
        <v>798</v>
      </c>
    </row>
    <row r="138" spans="1:27" ht="89.25" customHeight="1" x14ac:dyDescent="0.2">
      <c r="A138" s="5" t="s">
        <v>695</v>
      </c>
      <c r="B138" s="6" t="s">
        <v>33</v>
      </c>
      <c r="C138" s="6" t="s">
        <v>261</v>
      </c>
      <c r="D138" s="7" t="s">
        <v>785</v>
      </c>
      <c r="E138" s="8" t="s">
        <v>262</v>
      </c>
      <c r="F138" s="8" t="s">
        <v>785</v>
      </c>
      <c r="G138" s="8" t="s">
        <v>263</v>
      </c>
      <c r="H138" s="9" t="s">
        <v>279</v>
      </c>
      <c r="I138" s="9" t="s">
        <v>280</v>
      </c>
      <c r="J138" s="10" t="s">
        <v>41</v>
      </c>
      <c r="K138" s="9">
        <v>100</v>
      </c>
      <c r="L138" s="9">
        <v>710000000</v>
      </c>
      <c r="M138" s="11" t="s">
        <v>46</v>
      </c>
      <c r="N138" s="11" t="s">
        <v>42</v>
      </c>
      <c r="O138" s="12" t="s">
        <v>620</v>
      </c>
      <c r="P138" s="10"/>
      <c r="Q138" s="10" t="s">
        <v>44</v>
      </c>
      <c r="R138" s="13" t="s">
        <v>574</v>
      </c>
      <c r="S138" s="14"/>
      <c r="T138" s="10"/>
      <c r="U138" s="10"/>
      <c r="V138" s="15"/>
      <c r="W138" s="15">
        <v>21000000</v>
      </c>
      <c r="X138" s="15">
        <f>W138</f>
        <v>21000000</v>
      </c>
      <c r="Y138" s="10"/>
      <c r="Z138" s="10">
        <v>2017</v>
      </c>
      <c r="AA138" s="32"/>
    </row>
    <row r="139" spans="1:27" ht="89.25" customHeight="1" x14ac:dyDescent="0.2">
      <c r="A139" s="5" t="s">
        <v>696</v>
      </c>
      <c r="B139" s="6" t="s">
        <v>33</v>
      </c>
      <c r="C139" s="6" t="s">
        <v>264</v>
      </c>
      <c r="D139" s="7" t="s">
        <v>265</v>
      </c>
      <c r="E139" s="8" t="s">
        <v>266</v>
      </c>
      <c r="F139" s="8" t="s">
        <v>265</v>
      </c>
      <c r="G139" s="8" t="s">
        <v>266</v>
      </c>
      <c r="H139" s="9" t="s">
        <v>281</v>
      </c>
      <c r="I139" s="9" t="s">
        <v>267</v>
      </c>
      <c r="J139" s="10" t="s">
        <v>50</v>
      </c>
      <c r="K139" s="9">
        <v>100</v>
      </c>
      <c r="L139" s="9">
        <v>710000000</v>
      </c>
      <c r="M139" s="11" t="s">
        <v>46</v>
      </c>
      <c r="N139" s="11" t="s">
        <v>42</v>
      </c>
      <c r="O139" s="12" t="s">
        <v>43</v>
      </c>
      <c r="P139" s="10"/>
      <c r="Q139" s="10" t="s">
        <v>44</v>
      </c>
      <c r="R139" s="13" t="s">
        <v>45</v>
      </c>
      <c r="S139" s="14"/>
      <c r="T139" s="10"/>
      <c r="U139" s="10"/>
      <c r="V139" s="15"/>
      <c r="W139" s="15">
        <v>14380800</v>
      </c>
      <c r="X139" s="15">
        <f>W139*1.12</f>
        <v>16106496.000000002</v>
      </c>
      <c r="Y139" s="10" t="s">
        <v>68</v>
      </c>
      <c r="Z139" s="10">
        <v>2017</v>
      </c>
      <c r="AA139" s="32"/>
    </row>
    <row r="140" spans="1:27" ht="102" customHeight="1" x14ac:dyDescent="0.2">
      <c r="A140" s="5" t="s">
        <v>697</v>
      </c>
      <c r="B140" s="6" t="s">
        <v>33</v>
      </c>
      <c r="C140" s="6" t="s">
        <v>268</v>
      </c>
      <c r="D140" s="7" t="s">
        <v>269</v>
      </c>
      <c r="E140" s="8" t="s">
        <v>270</v>
      </c>
      <c r="F140" s="8" t="s">
        <v>269</v>
      </c>
      <c r="G140" s="8" t="s">
        <v>270</v>
      </c>
      <c r="H140" s="9" t="s">
        <v>271</v>
      </c>
      <c r="I140" s="9" t="s">
        <v>272</v>
      </c>
      <c r="J140" s="10" t="s">
        <v>50</v>
      </c>
      <c r="K140" s="9">
        <v>100</v>
      </c>
      <c r="L140" s="9">
        <v>710000000</v>
      </c>
      <c r="M140" s="11" t="s">
        <v>46</v>
      </c>
      <c r="N140" s="11" t="s">
        <v>42</v>
      </c>
      <c r="O140" s="12" t="s">
        <v>43</v>
      </c>
      <c r="P140" s="10"/>
      <c r="Q140" s="10" t="s">
        <v>44</v>
      </c>
      <c r="R140" s="13" t="s">
        <v>45</v>
      </c>
      <c r="S140" s="14"/>
      <c r="T140" s="10"/>
      <c r="U140" s="10"/>
      <c r="V140" s="15"/>
      <c r="W140" s="15">
        <v>1398280</v>
      </c>
      <c r="X140" s="15">
        <f>W140*1.12</f>
        <v>1566073.6</v>
      </c>
      <c r="Y140" s="10"/>
      <c r="Z140" s="10">
        <v>2017</v>
      </c>
      <c r="AA140" s="32"/>
    </row>
    <row r="141" spans="1:27" ht="102" customHeight="1" x14ac:dyDescent="0.2">
      <c r="A141" s="5" t="s">
        <v>698</v>
      </c>
      <c r="B141" s="6" t="s">
        <v>33</v>
      </c>
      <c r="C141" s="6" t="s">
        <v>273</v>
      </c>
      <c r="D141" s="7" t="s">
        <v>274</v>
      </c>
      <c r="E141" s="8" t="s">
        <v>275</v>
      </c>
      <c r="F141" s="8" t="s">
        <v>274</v>
      </c>
      <c r="G141" s="8" t="s">
        <v>275</v>
      </c>
      <c r="H141" s="9" t="s">
        <v>276</v>
      </c>
      <c r="I141" s="9" t="s">
        <v>277</v>
      </c>
      <c r="J141" s="10" t="s">
        <v>201</v>
      </c>
      <c r="K141" s="9">
        <v>100</v>
      </c>
      <c r="L141" s="9">
        <v>710000000</v>
      </c>
      <c r="M141" s="11" t="s">
        <v>46</v>
      </c>
      <c r="N141" s="11" t="s">
        <v>42</v>
      </c>
      <c r="O141" s="12" t="s">
        <v>43</v>
      </c>
      <c r="P141" s="10"/>
      <c r="Q141" s="10" t="s">
        <v>44</v>
      </c>
      <c r="R141" s="13" t="s">
        <v>45</v>
      </c>
      <c r="S141" s="14"/>
      <c r="T141" s="10"/>
      <c r="U141" s="10"/>
      <c r="V141" s="15"/>
      <c r="W141" s="15">
        <v>4464285.71</v>
      </c>
      <c r="X141" s="15">
        <f>W141*1.12</f>
        <v>4999999.9952000007</v>
      </c>
      <c r="Y141" s="10"/>
      <c r="Z141" s="10">
        <v>2017</v>
      </c>
      <c r="AA141" s="32"/>
    </row>
    <row r="142" spans="1:27" ht="89.25" customHeight="1" x14ac:dyDescent="0.2">
      <c r="A142" s="5" t="s">
        <v>699</v>
      </c>
      <c r="B142" s="6" t="s">
        <v>33</v>
      </c>
      <c r="C142" s="6" t="s">
        <v>284</v>
      </c>
      <c r="D142" s="7" t="s">
        <v>285</v>
      </c>
      <c r="E142" s="8" t="s">
        <v>282</v>
      </c>
      <c r="F142" s="8" t="s">
        <v>285</v>
      </c>
      <c r="G142" s="8" t="s">
        <v>282</v>
      </c>
      <c r="H142" s="11" t="s">
        <v>283</v>
      </c>
      <c r="I142" s="60" t="s">
        <v>561</v>
      </c>
      <c r="J142" s="10" t="s">
        <v>41</v>
      </c>
      <c r="K142" s="9">
        <v>70</v>
      </c>
      <c r="L142" s="9">
        <v>710000000</v>
      </c>
      <c r="M142" s="11" t="s">
        <v>46</v>
      </c>
      <c r="N142" s="11" t="s">
        <v>58</v>
      </c>
      <c r="O142" s="12" t="s">
        <v>43</v>
      </c>
      <c r="P142" s="10"/>
      <c r="Q142" s="10" t="s">
        <v>44</v>
      </c>
      <c r="R142" s="13" t="s">
        <v>45</v>
      </c>
      <c r="S142" s="14"/>
      <c r="T142" s="10"/>
      <c r="U142" s="10"/>
      <c r="V142" s="15"/>
      <c r="W142" s="15">
        <v>21000000</v>
      </c>
      <c r="X142" s="15">
        <f>W142*1.12</f>
        <v>23520000.000000004</v>
      </c>
      <c r="Y142" s="10"/>
      <c r="Z142" s="10">
        <v>2017</v>
      </c>
      <c r="AA142" s="16"/>
    </row>
    <row r="143" spans="1:27" ht="76.5" customHeight="1" x14ac:dyDescent="0.2">
      <c r="A143" s="5" t="s">
        <v>700</v>
      </c>
      <c r="B143" s="6" t="s">
        <v>33</v>
      </c>
      <c r="C143" s="6" t="s">
        <v>284</v>
      </c>
      <c r="D143" s="7" t="s">
        <v>285</v>
      </c>
      <c r="E143" s="8" t="s">
        <v>282</v>
      </c>
      <c r="F143" s="8" t="s">
        <v>285</v>
      </c>
      <c r="G143" s="8" t="s">
        <v>282</v>
      </c>
      <c r="H143" s="11" t="s">
        <v>562</v>
      </c>
      <c r="I143" s="11" t="s">
        <v>563</v>
      </c>
      <c r="J143" s="10" t="s">
        <v>41</v>
      </c>
      <c r="K143" s="9">
        <v>50</v>
      </c>
      <c r="L143" s="9">
        <v>710000000</v>
      </c>
      <c r="M143" s="11" t="s">
        <v>46</v>
      </c>
      <c r="N143" s="11" t="s">
        <v>131</v>
      </c>
      <c r="O143" s="12" t="s">
        <v>43</v>
      </c>
      <c r="P143" s="10"/>
      <c r="Q143" s="10" t="s">
        <v>44</v>
      </c>
      <c r="R143" s="13" t="s">
        <v>45</v>
      </c>
      <c r="S143" s="14"/>
      <c r="T143" s="10"/>
      <c r="U143" s="10"/>
      <c r="V143" s="15"/>
      <c r="W143" s="15">
        <v>0</v>
      </c>
      <c r="X143" s="15">
        <f t="shared" ref="X143:X162" si="14">W143*1.12</f>
        <v>0</v>
      </c>
      <c r="Y143" s="10"/>
      <c r="Z143" s="10">
        <v>2017</v>
      </c>
      <c r="AA143" s="16"/>
    </row>
    <row r="144" spans="1:27" ht="76.5" customHeight="1" x14ac:dyDescent="0.2">
      <c r="A144" s="5" t="s">
        <v>945</v>
      </c>
      <c r="B144" s="6" t="s">
        <v>33</v>
      </c>
      <c r="C144" s="6" t="s">
        <v>284</v>
      </c>
      <c r="D144" s="7" t="s">
        <v>285</v>
      </c>
      <c r="E144" s="8" t="s">
        <v>282</v>
      </c>
      <c r="F144" s="8" t="s">
        <v>285</v>
      </c>
      <c r="G144" s="8" t="s">
        <v>282</v>
      </c>
      <c r="H144" s="11" t="s">
        <v>562</v>
      </c>
      <c r="I144" s="11" t="s">
        <v>563</v>
      </c>
      <c r="J144" s="10" t="s">
        <v>41</v>
      </c>
      <c r="K144" s="9">
        <v>50</v>
      </c>
      <c r="L144" s="9">
        <v>710000000</v>
      </c>
      <c r="M144" s="11" t="s">
        <v>46</v>
      </c>
      <c r="N144" s="11" t="s">
        <v>946</v>
      </c>
      <c r="O144" s="12" t="s">
        <v>43</v>
      </c>
      <c r="P144" s="10"/>
      <c r="Q144" s="10" t="s">
        <v>44</v>
      </c>
      <c r="R144" s="13" t="s">
        <v>45</v>
      </c>
      <c r="S144" s="14"/>
      <c r="T144" s="10"/>
      <c r="U144" s="10"/>
      <c r="V144" s="15"/>
      <c r="W144" s="15">
        <v>19500000</v>
      </c>
      <c r="X144" s="15">
        <f t="shared" si="14"/>
        <v>21840000.000000004</v>
      </c>
      <c r="Y144" s="10"/>
      <c r="Z144" s="10">
        <v>2017</v>
      </c>
      <c r="AA144" s="16" t="s">
        <v>798</v>
      </c>
    </row>
    <row r="145" spans="1:27" s="65" customFormat="1" ht="140.25" customHeight="1" x14ac:dyDescent="0.2">
      <c r="A145" s="5" t="s">
        <v>701</v>
      </c>
      <c r="B145" s="6" t="s">
        <v>33</v>
      </c>
      <c r="C145" s="6" t="s">
        <v>356</v>
      </c>
      <c r="D145" s="7" t="s">
        <v>357</v>
      </c>
      <c r="E145" s="8" t="s">
        <v>358</v>
      </c>
      <c r="F145" s="8" t="s">
        <v>359</v>
      </c>
      <c r="G145" s="8" t="s">
        <v>360</v>
      </c>
      <c r="H145" s="9" t="s">
        <v>361</v>
      </c>
      <c r="I145" s="9" t="s">
        <v>362</v>
      </c>
      <c r="J145" s="6" t="s">
        <v>50</v>
      </c>
      <c r="K145" s="9">
        <v>70</v>
      </c>
      <c r="L145" s="9">
        <v>710000000</v>
      </c>
      <c r="M145" s="11" t="s">
        <v>46</v>
      </c>
      <c r="N145" s="11" t="s">
        <v>42</v>
      </c>
      <c r="O145" s="9" t="s">
        <v>43</v>
      </c>
      <c r="P145" s="6"/>
      <c r="Q145" s="6" t="s">
        <v>44</v>
      </c>
      <c r="R145" s="13" t="s">
        <v>45</v>
      </c>
      <c r="S145" s="20"/>
      <c r="T145" s="6"/>
      <c r="U145" s="6"/>
      <c r="V145" s="21"/>
      <c r="W145" s="21">
        <v>40056479.960000001</v>
      </c>
      <c r="X145" s="21">
        <f t="shared" si="14"/>
        <v>44863257.555200003</v>
      </c>
      <c r="Y145" s="6"/>
      <c r="Z145" s="6">
        <v>2017</v>
      </c>
      <c r="AA145" s="32"/>
    </row>
    <row r="146" spans="1:27" s="65" customFormat="1" ht="102" customHeight="1" x14ac:dyDescent="0.2">
      <c r="A146" s="5" t="s">
        <v>702</v>
      </c>
      <c r="B146" s="6" t="s">
        <v>33</v>
      </c>
      <c r="C146" s="6" t="s">
        <v>363</v>
      </c>
      <c r="D146" s="7" t="s">
        <v>364</v>
      </c>
      <c r="E146" s="8" t="s">
        <v>365</v>
      </c>
      <c r="F146" s="8" t="s">
        <v>786</v>
      </c>
      <c r="G146" s="8" t="s">
        <v>366</v>
      </c>
      <c r="H146" s="9" t="s">
        <v>367</v>
      </c>
      <c r="I146" s="9" t="s">
        <v>368</v>
      </c>
      <c r="J146" s="6" t="s">
        <v>50</v>
      </c>
      <c r="K146" s="9">
        <v>70</v>
      </c>
      <c r="L146" s="9">
        <v>710000000</v>
      </c>
      <c r="M146" s="11" t="s">
        <v>46</v>
      </c>
      <c r="N146" s="11" t="s">
        <v>42</v>
      </c>
      <c r="O146" s="9" t="s">
        <v>43</v>
      </c>
      <c r="P146" s="6"/>
      <c r="Q146" s="6" t="s">
        <v>44</v>
      </c>
      <c r="R146" s="13" t="s">
        <v>45</v>
      </c>
      <c r="S146" s="20"/>
      <c r="T146" s="6"/>
      <c r="U146" s="6"/>
      <c r="V146" s="21"/>
      <c r="W146" s="21">
        <v>2544000</v>
      </c>
      <c r="X146" s="21">
        <f t="shared" si="14"/>
        <v>2849280.0000000005</v>
      </c>
      <c r="Y146" s="6" t="s">
        <v>68</v>
      </c>
      <c r="Z146" s="6">
        <v>2017</v>
      </c>
      <c r="AA146" s="32"/>
    </row>
    <row r="147" spans="1:27" s="65" customFormat="1" ht="102" customHeight="1" x14ac:dyDescent="0.2">
      <c r="A147" s="5" t="s">
        <v>703</v>
      </c>
      <c r="B147" s="6" t="s">
        <v>33</v>
      </c>
      <c r="C147" s="6" t="s">
        <v>369</v>
      </c>
      <c r="D147" s="7" t="s">
        <v>370</v>
      </c>
      <c r="E147" s="8" t="s">
        <v>371</v>
      </c>
      <c r="F147" s="8" t="s">
        <v>372</v>
      </c>
      <c r="G147" s="8" t="s">
        <v>373</v>
      </c>
      <c r="H147" s="9" t="s">
        <v>370</v>
      </c>
      <c r="I147" s="9" t="s">
        <v>371</v>
      </c>
      <c r="J147" s="6" t="s">
        <v>50</v>
      </c>
      <c r="K147" s="9">
        <v>0</v>
      </c>
      <c r="L147" s="9">
        <v>710000000</v>
      </c>
      <c r="M147" s="11" t="s">
        <v>46</v>
      </c>
      <c r="N147" s="11" t="s">
        <v>42</v>
      </c>
      <c r="O147" s="9" t="s">
        <v>43</v>
      </c>
      <c r="P147" s="6"/>
      <c r="Q147" s="6" t="s">
        <v>44</v>
      </c>
      <c r="R147" s="13" t="s">
        <v>45</v>
      </c>
      <c r="S147" s="20"/>
      <c r="T147" s="6"/>
      <c r="U147" s="6"/>
      <c r="V147" s="21"/>
      <c r="W147" s="21">
        <v>2707142.86</v>
      </c>
      <c r="X147" s="21">
        <f t="shared" si="14"/>
        <v>3032000.0032000002</v>
      </c>
      <c r="Y147" s="6"/>
      <c r="Z147" s="6">
        <v>2017</v>
      </c>
      <c r="AA147" s="32"/>
    </row>
    <row r="148" spans="1:27" s="65" customFormat="1" ht="140.25" customHeight="1" x14ac:dyDescent="0.2">
      <c r="A148" s="5" t="s">
        <v>704</v>
      </c>
      <c r="B148" s="6" t="s">
        <v>33</v>
      </c>
      <c r="C148" s="6" t="s">
        <v>196</v>
      </c>
      <c r="D148" s="7" t="s">
        <v>197</v>
      </c>
      <c r="E148" s="8" t="s">
        <v>198</v>
      </c>
      <c r="F148" s="8" t="s">
        <v>197</v>
      </c>
      <c r="G148" s="8" t="s">
        <v>198</v>
      </c>
      <c r="H148" s="9" t="s">
        <v>374</v>
      </c>
      <c r="I148" s="9" t="s">
        <v>375</v>
      </c>
      <c r="J148" s="6" t="s">
        <v>50</v>
      </c>
      <c r="K148" s="9">
        <v>70</v>
      </c>
      <c r="L148" s="9">
        <v>710000000</v>
      </c>
      <c r="M148" s="11" t="s">
        <v>46</v>
      </c>
      <c r="N148" s="11" t="s">
        <v>42</v>
      </c>
      <c r="O148" s="9" t="s">
        <v>43</v>
      </c>
      <c r="P148" s="6"/>
      <c r="Q148" s="6" t="s">
        <v>44</v>
      </c>
      <c r="R148" s="13" t="s">
        <v>45</v>
      </c>
      <c r="S148" s="20"/>
      <c r="T148" s="6"/>
      <c r="U148" s="6"/>
      <c r="V148" s="21"/>
      <c r="W148" s="21">
        <v>26442693.199999999</v>
      </c>
      <c r="X148" s="21">
        <f t="shared" si="14"/>
        <v>29615816.384000003</v>
      </c>
      <c r="Y148" s="6"/>
      <c r="Z148" s="6">
        <v>2017</v>
      </c>
      <c r="AA148" s="32"/>
    </row>
    <row r="149" spans="1:27" s="65" customFormat="1" ht="127.5" customHeight="1" x14ac:dyDescent="0.2">
      <c r="A149" s="5" t="s">
        <v>705</v>
      </c>
      <c r="B149" s="6" t="s">
        <v>33</v>
      </c>
      <c r="C149" s="6" t="s">
        <v>376</v>
      </c>
      <c r="D149" s="7" t="s">
        <v>787</v>
      </c>
      <c r="E149" s="8" t="s">
        <v>377</v>
      </c>
      <c r="F149" s="8" t="s">
        <v>788</v>
      </c>
      <c r="G149" s="8" t="s">
        <v>377</v>
      </c>
      <c r="H149" s="9" t="s">
        <v>378</v>
      </c>
      <c r="I149" s="9" t="s">
        <v>379</v>
      </c>
      <c r="J149" s="6" t="s">
        <v>50</v>
      </c>
      <c r="K149" s="9">
        <v>70</v>
      </c>
      <c r="L149" s="9">
        <v>710000000</v>
      </c>
      <c r="M149" s="11" t="s">
        <v>46</v>
      </c>
      <c r="N149" s="11" t="s">
        <v>42</v>
      </c>
      <c r="O149" s="9" t="s">
        <v>43</v>
      </c>
      <c r="P149" s="6"/>
      <c r="Q149" s="6" t="s">
        <v>44</v>
      </c>
      <c r="R149" s="13" t="s">
        <v>45</v>
      </c>
      <c r="S149" s="20"/>
      <c r="T149" s="6"/>
      <c r="U149" s="6"/>
      <c r="V149" s="21"/>
      <c r="W149" s="21">
        <v>3124380</v>
      </c>
      <c r="X149" s="21">
        <f t="shared" si="14"/>
        <v>3499305.6000000006</v>
      </c>
      <c r="Y149" s="6"/>
      <c r="Z149" s="6">
        <v>2017</v>
      </c>
      <c r="AA149" s="32"/>
    </row>
    <row r="150" spans="1:27" s="65" customFormat="1" ht="89.25" customHeight="1" x14ac:dyDescent="0.2">
      <c r="A150" s="5" t="s">
        <v>706</v>
      </c>
      <c r="B150" s="6" t="s">
        <v>33</v>
      </c>
      <c r="C150" s="6" t="s">
        <v>196</v>
      </c>
      <c r="D150" s="7" t="s">
        <v>197</v>
      </c>
      <c r="E150" s="8" t="s">
        <v>198</v>
      </c>
      <c r="F150" s="8" t="s">
        <v>197</v>
      </c>
      <c r="G150" s="8" t="s">
        <v>198</v>
      </c>
      <c r="H150" s="9" t="s">
        <v>380</v>
      </c>
      <c r="I150" s="9" t="s">
        <v>381</v>
      </c>
      <c r="J150" s="6" t="s">
        <v>50</v>
      </c>
      <c r="K150" s="9">
        <v>0</v>
      </c>
      <c r="L150" s="9">
        <v>710000000</v>
      </c>
      <c r="M150" s="11" t="s">
        <v>46</v>
      </c>
      <c r="N150" s="11" t="s">
        <v>42</v>
      </c>
      <c r="O150" s="9" t="s">
        <v>43</v>
      </c>
      <c r="P150" s="6"/>
      <c r="Q150" s="6" t="s">
        <v>44</v>
      </c>
      <c r="R150" s="13" t="s">
        <v>45</v>
      </c>
      <c r="S150" s="20"/>
      <c r="T150" s="6"/>
      <c r="U150" s="6"/>
      <c r="V150" s="21"/>
      <c r="W150" s="21">
        <v>500000</v>
      </c>
      <c r="X150" s="21">
        <f t="shared" si="14"/>
        <v>560000</v>
      </c>
      <c r="Y150" s="6"/>
      <c r="Z150" s="6">
        <v>2017</v>
      </c>
      <c r="AA150" s="32"/>
    </row>
    <row r="151" spans="1:27" s="65" customFormat="1" ht="102" customHeight="1" x14ac:dyDescent="0.2">
      <c r="A151" s="5" t="s">
        <v>707</v>
      </c>
      <c r="B151" s="6" t="s">
        <v>33</v>
      </c>
      <c r="C151" s="6" t="s">
        <v>382</v>
      </c>
      <c r="D151" s="7" t="s">
        <v>383</v>
      </c>
      <c r="E151" s="8" t="s">
        <v>384</v>
      </c>
      <c r="F151" s="8" t="s">
        <v>383</v>
      </c>
      <c r="G151" s="8" t="s">
        <v>384</v>
      </c>
      <c r="H151" s="9" t="s">
        <v>385</v>
      </c>
      <c r="I151" s="9" t="s">
        <v>386</v>
      </c>
      <c r="J151" s="6" t="s">
        <v>41</v>
      </c>
      <c r="K151" s="9">
        <v>50</v>
      </c>
      <c r="L151" s="9">
        <v>710000000</v>
      </c>
      <c r="M151" s="11" t="s">
        <v>46</v>
      </c>
      <c r="N151" s="11" t="s">
        <v>42</v>
      </c>
      <c r="O151" s="9" t="s">
        <v>43</v>
      </c>
      <c r="P151" s="6"/>
      <c r="Q151" s="6" t="s">
        <v>44</v>
      </c>
      <c r="R151" s="13" t="s">
        <v>45</v>
      </c>
      <c r="S151" s="20"/>
      <c r="T151" s="6"/>
      <c r="U151" s="6"/>
      <c r="V151" s="21"/>
      <c r="W151" s="21">
        <v>9000000</v>
      </c>
      <c r="X151" s="21">
        <f t="shared" si="14"/>
        <v>10080000.000000002</v>
      </c>
      <c r="Y151" s="6"/>
      <c r="Z151" s="6">
        <v>2017</v>
      </c>
      <c r="AA151" s="32"/>
    </row>
    <row r="152" spans="1:27" s="65" customFormat="1" ht="102" customHeight="1" x14ac:dyDescent="0.2">
      <c r="A152" s="5" t="s">
        <v>708</v>
      </c>
      <c r="B152" s="6" t="s">
        <v>33</v>
      </c>
      <c r="C152" s="6" t="s">
        <v>382</v>
      </c>
      <c r="D152" s="7" t="s">
        <v>383</v>
      </c>
      <c r="E152" s="8" t="s">
        <v>384</v>
      </c>
      <c r="F152" s="8" t="s">
        <v>383</v>
      </c>
      <c r="G152" s="8" t="s">
        <v>384</v>
      </c>
      <c r="H152" s="9" t="s">
        <v>387</v>
      </c>
      <c r="I152" s="9" t="s">
        <v>388</v>
      </c>
      <c r="J152" s="6" t="s">
        <v>41</v>
      </c>
      <c r="K152" s="9">
        <v>70</v>
      </c>
      <c r="L152" s="9">
        <v>710000000</v>
      </c>
      <c r="M152" s="11" t="s">
        <v>46</v>
      </c>
      <c r="N152" s="11" t="s">
        <v>42</v>
      </c>
      <c r="O152" s="9" t="s">
        <v>43</v>
      </c>
      <c r="P152" s="6"/>
      <c r="Q152" s="6" t="s">
        <v>44</v>
      </c>
      <c r="R152" s="13" t="s">
        <v>45</v>
      </c>
      <c r="S152" s="20"/>
      <c r="T152" s="6"/>
      <c r="U152" s="6"/>
      <c r="V152" s="21"/>
      <c r="W152" s="21">
        <v>73200544.5</v>
      </c>
      <c r="X152" s="21">
        <f t="shared" si="14"/>
        <v>81984609.840000004</v>
      </c>
      <c r="Y152" s="6"/>
      <c r="Z152" s="6">
        <v>2017</v>
      </c>
      <c r="AA152" s="32"/>
    </row>
    <row r="153" spans="1:27" s="65" customFormat="1" ht="140.25" customHeight="1" x14ac:dyDescent="0.2">
      <c r="A153" s="5" t="s">
        <v>709</v>
      </c>
      <c r="B153" s="6" t="s">
        <v>33</v>
      </c>
      <c r="C153" s="6" t="s">
        <v>389</v>
      </c>
      <c r="D153" s="7" t="s">
        <v>390</v>
      </c>
      <c r="E153" s="8" t="s">
        <v>391</v>
      </c>
      <c r="F153" s="8" t="s">
        <v>390</v>
      </c>
      <c r="G153" s="8" t="s">
        <v>392</v>
      </c>
      <c r="H153" s="9" t="s">
        <v>393</v>
      </c>
      <c r="I153" s="9" t="s">
        <v>394</v>
      </c>
      <c r="J153" s="6" t="s">
        <v>41</v>
      </c>
      <c r="K153" s="9">
        <v>70</v>
      </c>
      <c r="L153" s="9">
        <v>710000000</v>
      </c>
      <c r="M153" s="11" t="s">
        <v>46</v>
      </c>
      <c r="N153" s="11" t="s">
        <v>42</v>
      </c>
      <c r="O153" s="9" t="s">
        <v>43</v>
      </c>
      <c r="P153" s="6"/>
      <c r="Q153" s="6" t="s">
        <v>44</v>
      </c>
      <c r="R153" s="13" t="s">
        <v>45</v>
      </c>
      <c r="S153" s="20"/>
      <c r="T153" s="6"/>
      <c r="U153" s="6"/>
      <c r="V153" s="21"/>
      <c r="W153" s="21">
        <v>15000000</v>
      </c>
      <c r="X153" s="21">
        <f t="shared" si="14"/>
        <v>16800000</v>
      </c>
      <c r="Y153" s="6"/>
      <c r="Z153" s="6">
        <v>2017</v>
      </c>
      <c r="AA153" s="32"/>
    </row>
    <row r="154" spans="1:27" s="65" customFormat="1" ht="102" customHeight="1" x14ac:dyDescent="0.2">
      <c r="A154" s="5" t="s">
        <v>710</v>
      </c>
      <c r="B154" s="6" t="s">
        <v>33</v>
      </c>
      <c r="C154" s="6" t="s">
        <v>196</v>
      </c>
      <c r="D154" s="7" t="s">
        <v>197</v>
      </c>
      <c r="E154" s="8" t="s">
        <v>198</v>
      </c>
      <c r="F154" s="8" t="s">
        <v>197</v>
      </c>
      <c r="G154" s="8" t="s">
        <v>198</v>
      </c>
      <c r="H154" s="9" t="s">
        <v>395</v>
      </c>
      <c r="I154" s="9" t="s">
        <v>396</v>
      </c>
      <c r="J154" s="6" t="s">
        <v>41</v>
      </c>
      <c r="K154" s="9">
        <v>70</v>
      </c>
      <c r="L154" s="9">
        <v>710000000</v>
      </c>
      <c r="M154" s="11" t="s">
        <v>46</v>
      </c>
      <c r="N154" s="11" t="s">
        <v>42</v>
      </c>
      <c r="O154" s="9" t="s">
        <v>43</v>
      </c>
      <c r="P154" s="6"/>
      <c r="Q154" s="6" t="s">
        <v>44</v>
      </c>
      <c r="R154" s="13" t="s">
        <v>45</v>
      </c>
      <c r="S154" s="20"/>
      <c r="T154" s="6"/>
      <c r="U154" s="6"/>
      <c r="V154" s="21"/>
      <c r="W154" s="21">
        <v>4500000</v>
      </c>
      <c r="X154" s="21">
        <f t="shared" si="14"/>
        <v>5040000.0000000009</v>
      </c>
      <c r="Y154" s="6"/>
      <c r="Z154" s="6">
        <v>2017</v>
      </c>
      <c r="AA154" s="32"/>
    </row>
    <row r="155" spans="1:27" s="65" customFormat="1" ht="89.25" customHeight="1" x14ac:dyDescent="0.2">
      <c r="A155" s="5" t="s">
        <v>711</v>
      </c>
      <c r="B155" s="6" t="s">
        <v>33</v>
      </c>
      <c r="C155" s="6" t="s">
        <v>141</v>
      </c>
      <c r="D155" s="7" t="s">
        <v>142</v>
      </c>
      <c r="E155" s="8" t="s">
        <v>397</v>
      </c>
      <c r="F155" s="8" t="s">
        <v>142</v>
      </c>
      <c r="G155" s="8" t="s">
        <v>398</v>
      </c>
      <c r="H155" s="9" t="s">
        <v>399</v>
      </c>
      <c r="I155" s="9" t="s">
        <v>400</v>
      </c>
      <c r="J155" s="6" t="s">
        <v>41</v>
      </c>
      <c r="K155" s="9">
        <v>0</v>
      </c>
      <c r="L155" s="9">
        <v>710000000</v>
      </c>
      <c r="M155" s="11" t="s">
        <v>46</v>
      </c>
      <c r="N155" s="11" t="s">
        <v>132</v>
      </c>
      <c r="O155" s="9" t="s">
        <v>43</v>
      </c>
      <c r="P155" s="6"/>
      <c r="Q155" s="6" t="s">
        <v>44</v>
      </c>
      <c r="R155" s="13" t="s">
        <v>45</v>
      </c>
      <c r="S155" s="20"/>
      <c r="T155" s="6"/>
      <c r="U155" s="6"/>
      <c r="V155" s="21"/>
      <c r="W155" s="21">
        <v>10616232.27</v>
      </c>
      <c r="X155" s="21">
        <f t="shared" si="14"/>
        <v>11890180.1424</v>
      </c>
      <c r="Y155" s="6"/>
      <c r="Z155" s="6">
        <v>2017</v>
      </c>
      <c r="AA155" s="22"/>
    </row>
    <row r="156" spans="1:27" s="65" customFormat="1" ht="89.25" customHeight="1" x14ac:dyDescent="0.2">
      <c r="A156" s="5" t="s">
        <v>712</v>
      </c>
      <c r="B156" s="6" t="s">
        <v>33</v>
      </c>
      <c r="C156" s="6" t="s">
        <v>576</v>
      </c>
      <c r="D156" s="7" t="s">
        <v>577</v>
      </c>
      <c r="E156" s="8" t="s">
        <v>397</v>
      </c>
      <c r="F156" s="8" t="s">
        <v>578</v>
      </c>
      <c r="G156" s="8" t="s">
        <v>398</v>
      </c>
      <c r="H156" s="9" t="s">
        <v>401</v>
      </c>
      <c r="I156" s="9" t="s">
        <v>402</v>
      </c>
      <c r="J156" s="6" t="s">
        <v>201</v>
      </c>
      <c r="K156" s="9">
        <v>0</v>
      </c>
      <c r="L156" s="9">
        <v>710000000</v>
      </c>
      <c r="M156" s="11" t="s">
        <v>46</v>
      </c>
      <c r="N156" s="11" t="s">
        <v>403</v>
      </c>
      <c r="O156" s="9" t="s">
        <v>43</v>
      </c>
      <c r="P156" s="6"/>
      <c r="Q156" s="6" t="s">
        <v>44</v>
      </c>
      <c r="R156" s="13" t="s">
        <v>45</v>
      </c>
      <c r="S156" s="20"/>
      <c r="T156" s="6"/>
      <c r="U156" s="6"/>
      <c r="V156" s="21"/>
      <c r="W156" s="21">
        <v>3500000</v>
      </c>
      <c r="X156" s="21">
        <f t="shared" si="14"/>
        <v>3920000.0000000005</v>
      </c>
      <c r="Y156" s="6"/>
      <c r="Z156" s="6">
        <v>2017</v>
      </c>
      <c r="AA156" s="22"/>
    </row>
    <row r="157" spans="1:27" s="65" customFormat="1" ht="76.5" customHeight="1" x14ac:dyDescent="0.2">
      <c r="A157" s="5" t="s">
        <v>713</v>
      </c>
      <c r="B157" s="6" t="s">
        <v>33</v>
      </c>
      <c r="C157" s="6" t="s">
        <v>404</v>
      </c>
      <c r="D157" s="24" t="s">
        <v>405</v>
      </c>
      <c r="E157" s="24" t="s">
        <v>406</v>
      </c>
      <c r="F157" s="25" t="s">
        <v>405</v>
      </c>
      <c r="G157" s="24" t="s">
        <v>406</v>
      </c>
      <c r="H157" s="24" t="s">
        <v>407</v>
      </c>
      <c r="I157" s="24" t="s">
        <v>408</v>
      </c>
      <c r="J157" s="26" t="s">
        <v>41</v>
      </c>
      <c r="K157" s="27">
        <v>100</v>
      </c>
      <c r="L157" s="9">
        <v>710000000</v>
      </c>
      <c r="M157" s="11" t="s">
        <v>46</v>
      </c>
      <c r="N157" s="11" t="s">
        <v>42</v>
      </c>
      <c r="O157" s="10" t="s">
        <v>43</v>
      </c>
      <c r="P157" s="27"/>
      <c r="Q157" s="6" t="s">
        <v>44</v>
      </c>
      <c r="R157" s="13" t="s">
        <v>45</v>
      </c>
      <c r="S157" s="4"/>
      <c r="T157" s="4"/>
      <c r="U157" s="29"/>
      <c r="V157" s="4"/>
      <c r="W157" s="29">
        <v>0</v>
      </c>
      <c r="X157" s="29">
        <f t="shared" si="14"/>
        <v>0</v>
      </c>
      <c r="Y157" s="4"/>
      <c r="Z157" s="28">
        <v>2017</v>
      </c>
      <c r="AA157" s="32"/>
    </row>
    <row r="158" spans="1:27" s="65" customFormat="1" ht="76.5" customHeight="1" x14ac:dyDescent="0.2">
      <c r="A158" s="5" t="s">
        <v>818</v>
      </c>
      <c r="B158" s="6" t="s">
        <v>33</v>
      </c>
      <c r="C158" s="6" t="s">
        <v>404</v>
      </c>
      <c r="D158" s="24" t="s">
        <v>405</v>
      </c>
      <c r="E158" s="24" t="s">
        <v>406</v>
      </c>
      <c r="F158" s="25" t="s">
        <v>405</v>
      </c>
      <c r="G158" s="24" t="s">
        <v>406</v>
      </c>
      <c r="H158" s="24" t="s">
        <v>407</v>
      </c>
      <c r="I158" s="24" t="s">
        <v>408</v>
      </c>
      <c r="J158" s="26" t="s">
        <v>41</v>
      </c>
      <c r="K158" s="27">
        <v>100</v>
      </c>
      <c r="L158" s="9">
        <v>710000000</v>
      </c>
      <c r="M158" s="11" t="s">
        <v>46</v>
      </c>
      <c r="N158" s="28" t="s">
        <v>403</v>
      </c>
      <c r="O158" s="10" t="s">
        <v>43</v>
      </c>
      <c r="P158" s="27"/>
      <c r="Q158" s="6" t="s">
        <v>44</v>
      </c>
      <c r="R158" s="13" t="s">
        <v>45</v>
      </c>
      <c r="S158" s="4"/>
      <c r="T158" s="4"/>
      <c r="U158" s="29"/>
      <c r="V158" s="4"/>
      <c r="W158" s="29">
        <v>66701250</v>
      </c>
      <c r="X158" s="29">
        <f>W158*1.12</f>
        <v>74705400</v>
      </c>
      <c r="Y158" s="4"/>
      <c r="Z158" s="28">
        <v>2017</v>
      </c>
      <c r="AA158" s="16" t="s">
        <v>798</v>
      </c>
    </row>
    <row r="159" spans="1:27" s="65" customFormat="1" ht="76.5" customHeight="1" x14ac:dyDescent="0.2">
      <c r="A159" s="5" t="s">
        <v>714</v>
      </c>
      <c r="B159" s="6" t="s">
        <v>33</v>
      </c>
      <c r="C159" s="6" t="s">
        <v>404</v>
      </c>
      <c r="D159" s="24" t="s">
        <v>405</v>
      </c>
      <c r="E159" s="24" t="s">
        <v>406</v>
      </c>
      <c r="F159" s="25" t="s">
        <v>405</v>
      </c>
      <c r="G159" s="24" t="s">
        <v>406</v>
      </c>
      <c r="H159" s="24" t="s">
        <v>409</v>
      </c>
      <c r="I159" s="24" t="s">
        <v>410</v>
      </c>
      <c r="J159" s="26" t="s">
        <v>50</v>
      </c>
      <c r="K159" s="27">
        <v>100</v>
      </c>
      <c r="L159" s="9">
        <v>710000000</v>
      </c>
      <c r="M159" s="11" t="s">
        <v>46</v>
      </c>
      <c r="N159" s="11" t="s">
        <v>42</v>
      </c>
      <c r="O159" s="10" t="s">
        <v>43</v>
      </c>
      <c r="P159" s="27"/>
      <c r="Q159" s="6" t="s">
        <v>44</v>
      </c>
      <c r="R159" s="13" t="s">
        <v>45</v>
      </c>
      <c r="S159" s="4"/>
      <c r="T159" s="4"/>
      <c r="U159" s="29"/>
      <c r="V159" s="4"/>
      <c r="W159" s="29">
        <v>0</v>
      </c>
      <c r="X159" s="29">
        <f t="shared" si="14"/>
        <v>0</v>
      </c>
      <c r="Y159" s="4"/>
      <c r="Z159" s="28">
        <v>2017</v>
      </c>
      <c r="AA159" s="32"/>
    </row>
    <row r="160" spans="1:27" s="65" customFormat="1" ht="76.5" customHeight="1" x14ac:dyDescent="0.2">
      <c r="A160" s="5" t="s">
        <v>819</v>
      </c>
      <c r="B160" s="6" t="s">
        <v>33</v>
      </c>
      <c r="C160" s="6" t="s">
        <v>404</v>
      </c>
      <c r="D160" s="24" t="s">
        <v>405</v>
      </c>
      <c r="E160" s="24" t="s">
        <v>406</v>
      </c>
      <c r="F160" s="25" t="s">
        <v>405</v>
      </c>
      <c r="G160" s="24" t="s">
        <v>406</v>
      </c>
      <c r="H160" s="24" t="s">
        <v>409</v>
      </c>
      <c r="I160" s="24" t="s">
        <v>410</v>
      </c>
      <c r="J160" s="26" t="s">
        <v>50</v>
      </c>
      <c r="K160" s="27">
        <v>100</v>
      </c>
      <c r="L160" s="9">
        <v>710000000</v>
      </c>
      <c r="M160" s="11" t="s">
        <v>46</v>
      </c>
      <c r="N160" s="28" t="s">
        <v>403</v>
      </c>
      <c r="O160" s="10" t="s">
        <v>43</v>
      </c>
      <c r="P160" s="27"/>
      <c r="Q160" s="6" t="s">
        <v>44</v>
      </c>
      <c r="R160" s="13" t="s">
        <v>45</v>
      </c>
      <c r="S160" s="4"/>
      <c r="T160" s="4"/>
      <c r="U160" s="29"/>
      <c r="V160" s="4"/>
      <c r="W160" s="29">
        <v>49026321.079999998</v>
      </c>
      <c r="X160" s="29">
        <f>W160*1.12</f>
        <v>54909479.6096</v>
      </c>
      <c r="Y160" s="4"/>
      <c r="Z160" s="28">
        <v>2017</v>
      </c>
      <c r="AA160" s="32" t="s">
        <v>820</v>
      </c>
    </row>
    <row r="161" spans="1:27" s="65" customFormat="1" ht="89.25" customHeight="1" x14ac:dyDescent="0.2">
      <c r="A161" s="5" t="s">
        <v>715</v>
      </c>
      <c r="B161" s="6" t="s">
        <v>33</v>
      </c>
      <c r="C161" s="6" t="s">
        <v>404</v>
      </c>
      <c r="D161" s="24" t="s">
        <v>405</v>
      </c>
      <c r="E161" s="24" t="s">
        <v>406</v>
      </c>
      <c r="F161" s="25" t="s">
        <v>405</v>
      </c>
      <c r="G161" s="24" t="s">
        <v>406</v>
      </c>
      <c r="H161" s="24" t="s">
        <v>433</v>
      </c>
      <c r="I161" s="24" t="s">
        <v>411</v>
      </c>
      <c r="J161" s="26" t="s">
        <v>41</v>
      </c>
      <c r="K161" s="27">
        <v>100</v>
      </c>
      <c r="L161" s="9">
        <v>710000000</v>
      </c>
      <c r="M161" s="11" t="s">
        <v>46</v>
      </c>
      <c r="N161" s="11" t="s">
        <v>42</v>
      </c>
      <c r="O161" s="10" t="s">
        <v>43</v>
      </c>
      <c r="P161" s="27"/>
      <c r="Q161" s="6" t="s">
        <v>44</v>
      </c>
      <c r="R161" s="13" t="s">
        <v>45</v>
      </c>
      <c r="S161" s="4"/>
      <c r="T161" s="4"/>
      <c r="U161" s="29"/>
      <c r="V161" s="4"/>
      <c r="W161" s="29">
        <v>8893240</v>
      </c>
      <c r="X161" s="29">
        <f t="shared" si="14"/>
        <v>9960428.8000000007</v>
      </c>
      <c r="Y161" s="4"/>
      <c r="Z161" s="28">
        <v>2017</v>
      </c>
      <c r="AA161" s="32"/>
    </row>
    <row r="162" spans="1:27" s="65" customFormat="1" ht="76.5" customHeight="1" x14ac:dyDescent="0.2">
      <c r="A162" s="5" t="s">
        <v>716</v>
      </c>
      <c r="B162" s="6" t="s">
        <v>33</v>
      </c>
      <c r="C162" s="6" t="s">
        <v>404</v>
      </c>
      <c r="D162" s="24" t="s">
        <v>405</v>
      </c>
      <c r="E162" s="24" t="s">
        <v>406</v>
      </c>
      <c r="F162" s="25" t="s">
        <v>405</v>
      </c>
      <c r="G162" s="24" t="s">
        <v>406</v>
      </c>
      <c r="H162" s="30" t="s">
        <v>427</v>
      </c>
      <c r="I162" s="24" t="s">
        <v>412</v>
      </c>
      <c r="J162" s="26" t="s">
        <v>41</v>
      </c>
      <c r="K162" s="27">
        <v>100</v>
      </c>
      <c r="L162" s="9">
        <v>710000000</v>
      </c>
      <c r="M162" s="11" t="s">
        <v>46</v>
      </c>
      <c r="N162" s="11" t="s">
        <v>42</v>
      </c>
      <c r="O162" s="10" t="s">
        <v>43</v>
      </c>
      <c r="P162" s="27"/>
      <c r="Q162" s="6" t="s">
        <v>44</v>
      </c>
      <c r="R162" s="13" t="s">
        <v>45</v>
      </c>
      <c r="S162" s="4"/>
      <c r="T162" s="4"/>
      <c r="U162" s="29"/>
      <c r="V162" s="4"/>
      <c r="W162" s="29">
        <v>0</v>
      </c>
      <c r="X162" s="29">
        <f t="shared" si="14"/>
        <v>0</v>
      </c>
      <c r="Y162" s="4"/>
      <c r="Z162" s="28">
        <v>2017</v>
      </c>
      <c r="AA162" s="32"/>
    </row>
    <row r="163" spans="1:27" s="65" customFormat="1" ht="76.5" customHeight="1" x14ac:dyDescent="0.2">
      <c r="A163" s="5" t="s">
        <v>821</v>
      </c>
      <c r="B163" s="6" t="s">
        <v>33</v>
      </c>
      <c r="C163" s="6" t="s">
        <v>404</v>
      </c>
      <c r="D163" s="24" t="s">
        <v>405</v>
      </c>
      <c r="E163" s="24" t="s">
        <v>406</v>
      </c>
      <c r="F163" s="25" t="s">
        <v>405</v>
      </c>
      <c r="G163" s="24" t="s">
        <v>406</v>
      </c>
      <c r="H163" s="30" t="s">
        <v>427</v>
      </c>
      <c r="I163" s="24" t="s">
        <v>412</v>
      </c>
      <c r="J163" s="26" t="s">
        <v>41</v>
      </c>
      <c r="K163" s="27">
        <v>100</v>
      </c>
      <c r="L163" s="9">
        <v>710000000</v>
      </c>
      <c r="M163" s="11" t="s">
        <v>46</v>
      </c>
      <c r="N163" s="28" t="s">
        <v>403</v>
      </c>
      <c r="O163" s="10" t="s">
        <v>43</v>
      </c>
      <c r="P163" s="27"/>
      <c r="Q163" s="6" t="s">
        <v>44</v>
      </c>
      <c r="R163" s="13" t="s">
        <v>45</v>
      </c>
      <c r="S163" s="4"/>
      <c r="T163" s="4"/>
      <c r="U163" s="29"/>
      <c r="V163" s="4"/>
      <c r="W163" s="29">
        <v>5714290</v>
      </c>
      <c r="X163" s="29">
        <f>W163*1.12</f>
        <v>6400004.8000000007</v>
      </c>
      <c r="Y163" s="4"/>
      <c r="Z163" s="28">
        <v>2017</v>
      </c>
      <c r="AA163" s="16" t="s">
        <v>798</v>
      </c>
    </row>
    <row r="164" spans="1:27" s="65" customFormat="1" ht="76.5" customHeight="1" x14ac:dyDescent="0.2">
      <c r="A164" s="5" t="s">
        <v>717</v>
      </c>
      <c r="B164" s="6" t="s">
        <v>33</v>
      </c>
      <c r="C164" s="6" t="s">
        <v>413</v>
      </c>
      <c r="D164" s="24" t="s">
        <v>414</v>
      </c>
      <c r="E164" s="24" t="s">
        <v>415</v>
      </c>
      <c r="F164" s="24" t="s">
        <v>416</v>
      </c>
      <c r="G164" s="24" t="s">
        <v>417</v>
      </c>
      <c r="H164" s="24" t="s">
        <v>418</v>
      </c>
      <c r="I164" s="24" t="s">
        <v>419</v>
      </c>
      <c r="J164" s="26" t="s">
        <v>41</v>
      </c>
      <c r="K164" s="27">
        <v>100</v>
      </c>
      <c r="L164" s="9">
        <v>710000000</v>
      </c>
      <c r="M164" s="11" t="s">
        <v>46</v>
      </c>
      <c r="N164" s="11" t="s">
        <v>42</v>
      </c>
      <c r="O164" s="10" t="s">
        <v>420</v>
      </c>
      <c r="P164" s="27"/>
      <c r="Q164" s="6" t="s">
        <v>44</v>
      </c>
      <c r="R164" s="13" t="s">
        <v>45</v>
      </c>
      <c r="S164" s="4"/>
      <c r="T164" s="4"/>
      <c r="U164" s="29"/>
      <c r="V164" s="4"/>
      <c r="W164" s="29">
        <v>0</v>
      </c>
      <c r="X164" s="29">
        <f t="shared" ref="X164:X182" si="15">W164*1.12</f>
        <v>0</v>
      </c>
      <c r="Y164" s="4"/>
      <c r="Z164" s="28">
        <v>2017</v>
      </c>
      <c r="AA164" s="32"/>
    </row>
    <row r="165" spans="1:27" s="65" customFormat="1" ht="76.5" customHeight="1" x14ac:dyDescent="0.2">
      <c r="A165" s="5" t="s">
        <v>822</v>
      </c>
      <c r="B165" s="6" t="s">
        <v>33</v>
      </c>
      <c r="C165" s="6" t="s">
        <v>413</v>
      </c>
      <c r="D165" s="24" t="s">
        <v>414</v>
      </c>
      <c r="E165" s="24" t="s">
        <v>415</v>
      </c>
      <c r="F165" s="24" t="s">
        <v>416</v>
      </c>
      <c r="G165" s="24" t="s">
        <v>417</v>
      </c>
      <c r="H165" s="24" t="s">
        <v>418</v>
      </c>
      <c r="I165" s="24" t="s">
        <v>419</v>
      </c>
      <c r="J165" s="26" t="s">
        <v>41</v>
      </c>
      <c r="K165" s="27">
        <v>100</v>
      </c>
      <c r="L165" s="9">
        <v>710000000</v>
      </c>
      <c r="M165" s="11" t="s">
        <v>46</v>
      </c>
      <c r="N165" s="28" t="s">
        <v>403</v>
      </c>
      <c r="O165" s="10" t="s">
        <v>420</v>
      </c>
      <c r="P165" s="27"/>
      <c r="Q165" s="6" t="s">
        <v>44</v>
      </c>
      <c r="R165" s="13" t="s">
        <v>45</v>
      </c>
      <c r="S165" s="4"/>
      <c r="T165" s="4"/>
      <c r="U165" s="29"/>
      <c r="V165" s="4"/>
      <c r="W165" s="29">
        <v>261800000</v>
      </c>
      <c r="X165" s="29">
        <f>W165*1.12</f>
        <v>293216000</v>
      </c>
      <c r="Y165" s="4"/>
      <c r="Z165" s="28">
        <v>2017</v>
      </c>
      <c r="AA165" s="16" t="s">
        <v>798</v>
      </c>
    </row>
    <row r="166" spans="1:27" s="65" customFormat="1" ht="76.5" customHeight="1" x14ac:dyDescent="0.2">
      <c r="A166" s="5" t="s">
        <v>718</v>
      </c>
      <c r="B166" s="6" t="s">
        <v>33</v>
      </c>
      <c r="C166" s="6" t="s">
        <v>413</v>
      </c>
      <c r="D166" s="24" t="s">
        <v>414</v>
      </c>
      <c r="E166" s="24" t="s">
        <v>415</v>
      </c>
      <c r="F166" s="24" t="s">
        <v>416</v>
      </c>
      <c r="G166" s="24" t="s">
        <v>417</v>
      </c>
      <c r="H166" s="24" t="s">
        <v>421</v>
      </c>
      <c r="I166" s="24" t="s">
        <v>422</v>
      </c>
      <c r="J166" s="26" t="s">
        <v>41</v>
      </c>
      <c r="K166" s="27">
        <v>100</v>
      </c>
      <c r="L166" s="9">
        <v>710000000</v>
      </c>
      <c r="M166" s="11" t="s">
        <v>46</v>
      </c>
      <c r="N166" s="11" t="s">
        <v>42</v>
      </c>
      <c r="O166" s="10" t="s">
        <v>43</v>
      </c>
      <c r="P166" s="27"/>
      <c r="Q166" s="6" t="s">
        <v>44</v>
      </c>
      <c r="R166" s="13" t="s">
        <v>45</v>
      </c>
      <c r="S166" s="4"/>
      <c r="T166" s="4"/>
      <c r="U166" s="29"/>
      <c r="V166" s="4"/>
      <c r="W166" s="29">
        <v>0</v>
      </c>
      <c r="X166" s="29">
        <f t="shared" si="15"/>
        <v>0</v>
      </c>
      <c r="Y166" s="4"/>
      <c r="Z166" s="28">
        <v>2017</v>
      </c>
      <c r="AA166" s="32"/>
    </row>
    <row r="167" spans="1:27" s="65" customFormat="1" ht="76.5" customHeight="1" x14ac:dyDescent="0.2">
      <c r="A167" s="5" t="s">
        <v>823</v>
      </c>
      <c r="B167" s="6" t="s">
        <v>33</v>
      </c>
      <c r="C167" s="6" t="s">
        <v>413</v>
      </c>
      <c r="D167" s="24" t="s">
        <v>414</v>
      </c>
      <c r="E167" s="24" t="s">
        <v>415</v>
      </c>
      <c r="F167" s="24" t="s">
        <v>416</v>
      </c>
      <c r="G167" s="24" t="s">
        <v>417</v>
      </c>
      <c r="H167" s="24" t="s">
        <v>421</v>
      </c>
      <c r="I167" s="24" t="s">
        <v>422</v>
      </c>
      <c r="J167" s="26" t="s">
        <v>41</v>
      </c>
      <c r="K167" s="27">
        <v>100</v>
      </c>
      <c r="L167" s="9">
        <v>710000000</v>
      </c>
      <c r="M167" s="11" t="s">
        <v>46</v>
      </c>
      <c r="N167" s="28" t="s">
        <v>403</v>
      </c>
      <c r="O167" s="10" t="s">
        <v>43</v>
      </c>
      <c r="P167" s="27"/>
      <c r="Q167" s="6" t="s">
        <v>44</v>
      </c>
      <c r="R167" s="13" t="s">
        <v>45</v>
      </c>
      <c r="S167" s="4"/>
      <c r="T167" s="4"/>
      <c r="U167" s="29"/>
      <c r="V167" s="4"/>
      <c r="W167" s="29">
        <v>28000000</v>
      </c>
      <c r="X167" s="29">
        <f>W167*1.12</f>
        <v>31360000.000000004</v>
      </c>
      <c r="Y167" s="4"/>
      <c r="Z167" s="28">
        <v>2017</v>
      </c>
      <c r="AA167" s="16" t="s">
        <v>798</v>
      </c>
    </row>
    <row r="168" spans="1:27" s="65" customFormat="1" ht="153" customHeight="1" x14ac:dyDescent="0.2">
      <c r="A168" s="5" t="s">
        <v>719</v>
      </c>
      <c r="B168" s="6" t="s">
        <v>33</v>
      </c>
      <c r="C168" s="6" t="s">
        <v>460</v>
      </c>
      <c r="D168" s="34" t="s">
        <v>461</v>
      </c>
      <c r="E168" s="40" t="s">
        <v>462</v>
      </c>
      <c r="F168" s="34" t="s">
        <v>463</v>
      </c>
      <c r="G168" s="40" t="s">
        <v>464</v>
      </c>
      <c r="H168" s="34" t="s">
        <v>465</v>
      </c>
      <c r="I168" s="34" t="s">
        <v>466</v>
      </c>
      <c r="J168" s="32" t="s">
        <v>41</v>
      </c>
      <c r="K168" s="32">
        <v>100</v>
      </c>
      <c r="L168" s="9">
        <v>710000000</v>
      </c>
      <c r="M168" s="11" t="s">
        <v>46</v>
      </c>
      <c r="N168" s="11" t="s">
        <v>42</v>
      </c>
      <c r="O168" s="35" t="s">
        <v>467</v>
      </c>
      <c r="P168" s="34"/>
      <c r="Q168" s="32" t="s">
        <v>44</v>
      </c>
      <c r="R168" s="36" t="s">
        <v>45</v>
      </c>
      <c r="S168" s="32"/>
      <c r="T168" s="37"/>
      <c r="U168" s="38"/>
      <c r="V168" s="38"/>
      <c r="W168" s="38">
        <v>596962909.73000002</v>
      </c>
      <c r="X168" s="21">
        <f t="shared" si="15"/>
        <v>668598458.89760005</v>
      </c>
      <c r="Y168" s="38"/>
      <c r="Z168" s="32">
        <v>2017</v>
      </c>
      <c r="AA168" s="32"/>
    </row>
    <row r="169" spans="1:27" s="65" customFormat="1" ht="153" customHeight="1" x14ac:dyDescent="0.2">
      <c r="A169" s="5" t="s">
        <v>720</v>
      </c>
      <c r="B169" s="6" t="s">
        <v>33</v>
      </c>
      <c r="C169" s="6" t="s">
        <v>460</v>
      </c>
      <c r="D169" s="9" t="s">
        <v>461</v>
      </c>
      <c r="E169" s="48" t="s">
        <v>462</v>
      </c>
      <c r="F169" s="9" t="s">
        <v>463</v>
      </c>
      <c r="G169" s="48" t="s">
        <v>464</v>
      </c>
      <c r="H169" s="9" t="s">
        <v>468</v>
      </c>
      <c r="I169" s="9" t="s">
        <v>469</v>
      </c>
      <c r="J169" s="6" t="s">
        <v>41</v>
      </c>
      <c r="K169" s="6">
        <v>100</v>
      </c>
      <c r="L169" s="9">
        <v>710000000</v>
      </c>
      <c r="M169" s="11" t="s">
        <v>46</v>
      </c>
      <c r="N169" s="11" t="s">
        <v>42</v>
      </c>
      <c r="O169" s="11" t="s">
        <v>470</v>
      </c>
      <c r="P169" s="9"/>
      <c r="Q169" s="6" t="s">
        <v>44</v>
      </c>
      <c r="R169" s="19" t="s">
        <v>45</v>
      </c>
      <c r="S169" s="6"/>
      <c r="T169" s="20"/>
      <c r="U169" s="21"/>
      <c r="V169" s="21"/>
      <c r="W169" s="21">
        <v>1073274741</v>
      </c>
      <c r="X169" s="21">
        <f t="shared" si="15"/>
        <v>1202067709.9200001</v>
      </c>
      <c r="Y169" s="21"/>
      <c r="Z169" s="6">
        <v>2017</v>
      </c>
      <c r="AA169" s="32"/>
    </row>
    <row r="170" spans="1:27" s="65" customFormat="1" ht="89.25" customHeight="1" x14ac:dyDescent="0.2">
      <c r="A170" s="5" t="s">
        <v>721</v>
      </c>
      <c r="B170" s="6" t="s">
        <v>33</v>
      </c>
      <c r="C170" s="6" t="s">
        <v>471</v>
      </c>
      <c r="D170" s="34" t="s">
        <v>472</v>
      </c>
      <c r="E170" s="40" t="s">
        <v>473</v>
      </c>
      <c r="F170" s="34" t="s">
        <v>472</v>
      </c>
      <c r="G170" s="40" t="s">
        <v>473</v>
      </c>
      <c r="H170" s="34" t="s">
        <v>474</v>
      </c>
      <c r="I170" s="34" t="s">
        <v>475</v>
      </c>
      <c r="J170" s="32" t="s">
        <v>50</v>
      </c>
      <c r="K170" s="32">
        <v>100</v>
      </c>
      <c r="L170" s="9">
        <v>710000000</v>
      </c>
      <c r="M170" s="11" t="s">
        <v>46</v>
      </c>
      <c r="N170" s="11" t="s">
        <v>42</v>
      </c>
      <c r="O170" s="35" t="s">
        <v>476</v>
      </c>
      <c r="P170" s="34"/>
      <c r="Q170" s="32" t="s">
        <v>134</v>
      </c>
      <c r="R170" s="36" t="s">
        <v>45</v>
      </c>
      <c r="S170" s="32"/>
      <c r="T170" s="37"/>
      <c r="U170" s="38"/>
      <c r="V170" s="38"/>
      <c r="W170" s="38">
        <v>18421342</v>
      </c>
      <c r="X170" s="21">
        <f t="shared" si="15"/>
        <v>20631903.040000003</v>
      </c>
      <c r="Y170" s="38"/>
      <c r="Z170" s="32">
        <v>2017</v>
      </c>
      <c r="AA170" s="32"/>
    </row>
    <row r="171" spans="1:27" s="65" customFormat="1" ht="102" customHeight="1" x14ac:dyDescent="0.2">
      <c r="A171" s="5" t="s">
        <v>722</v>
      </c>
      <c r="B171" s="6" t="s">
        <v>33</v>
      </c>
      <c r="C171" s="32" t="s">
        <v>471</v>
      </c>
      <c r="D171" s="34" t="s">
        <v>472</v>
      </c>
      <c r="E171" s="40" t="s">
        <v>473</v>
      </c>
      <c r="F171" s="34" t="s">
        <v>472</v>
      </c>
      <c r="G171" s="40" t="s">
        <v>473</v>
      </c>
      <c r="H171" s="34" t="s">
        <v>477</v>
      </c>
      <c r="I171" s="34" t="s">
        <v>478</v>
      </c>
      <c r="J171" s="32" t="s">
        <v>50</v>
      </c>
      <c r="K171" s="32">
        <v>100</v>
      </c>
      <c r="L171" s="9">
        <v>710000000</v>
      </c>
      <c r="M171" s="11" t="s">
        <v>46</v>
      </c>
      <c r="N171" s="11" t="s">
        <v>42</v>
      </c>
      <c r="O171" s="35" t="s">
        <v>479</v>
      </c>
      <c r="P171" s="34"/>
      <c r="Q171" s="32" t="s">
        <v>134</v>
      </c>
      <c r="R171" s="36" t="s">
        <v>45</v>
      </c>
      <c r="S171" s="32"/>
      <c r="T171" s="37"/>
      <c r="U171" s="38"/>
      <c r="V171" s="38"/>
      <c r="W171" s="38">
        <v>5814389</v>
      </c>
      <c r="X171" s="21">
        <f t="shared" si="15"/>
        <v>6512115.6800000006</v>
      </c>
      <c r="Y171" s="38"/>
      <c r="Z171" s="32">
        <v>2017</v>
      </c>
      <c r="AA171" s="32"/>
    </row>
    <row r="172" spans="1:27" s="65" customFormat="1" ht="89.25" customHeight="1" x14ac:dyDescent="0.2">
      <c r="A172" s="5" t="s">
        <v>723</v>
      </c>
      <c r="B172" s="6" t="s">
        <v>33</v>
      </c>
      <c r="C172" s="6" t="s">
        <v>471</v>
      </c>
      <c r="D172" s="34" t="s">
        <v>472</v>
      </c>
      <c r="E172" s="40" t="s">
        <v>473</v>
      </c>
      <c r="F172" s="34" t="s">
        <v>472</v>
      </c>
      <c r="G172" s="40" t="s">
        <v>473</v>
      </c>
      <c r="H172" s="34" t="s">
        <v>480</v>
      </c>
      <c r="I172" s="34" t="s">
        <v>481</v>
      </c>
      <c r="J172" s="32" t="s">
        <v>50</v>
      </c>
      <c r="K172" s="32">
        <v>100</v>
      </c>
      <c r="L172" s="9">
        <v>710000000</v>
      </c>
      <c r="M172" s="11" t="s">
        <v>46</v>
      </c>
      <c r="N172" s="11" t="s">
        <v>42</v>
      </c>
      <c r="O172" s="35" t="s">
        <v>482</v>
      </c>
      <c r="P172" s="34"/>
      <c r="Q172" s="32" t="s">
        <v>134</v>
      </c>
      <c r="R172" s="36" t="s">
        <v>45</v>
      </c>
      <c r="S172" s="32"/>
      <c r="T172" s="37"/>
      <c r="U172" s="38"/>
      <c r="V172" s="38"/>
      <c r="W172" s="38">
        <v>35758789</v>
      </c>
      <c r="X172" s="21">
        <f t="shared" si="15"/>
        <v>40049843.680000007</v>
      </c>
      <c r="Y172" s="38"/>
      <c r="Z172" s="32">
        <v>2017</v>
      </c>
      <c r="AA172" s="32"/>
    </row>
    <row r="173" spans="1:27" s="65" customFormat="1" ht="63.75" customHeight="1" x14ac:dyDescent="0.2">
      <c r="A173" s="5" t="s">
        <v>724</v>
      </c>
      <c r="B173" s="6" t="s">
        <v>33</v>
      </c>
      <c r="C173" s="6" t="s">
        <v>483</v>
      </c>
      <c r="D173" s="34" t="s">
        <v>484</v>
      </c>
      <c r="E173" s="32" t="s">
        <v>485</v>
      </c>
      <c r="F173" s="34" t="s">
        <v>484</v>
      </c>
      <c r="G173" s="32" t="s">
        <v>485</v>
      </c>
      <c r="H173" s="34" t="s">
        <v>486</v>
      </c>
      <c r="I173" s="34" t="s">
        <v>487</v>
      </c>
      <c r="J173" s="32" t="s">
        <v>50</v>
      </c>
      <c r="K173" s="32">
        <v>100</v>
      </c>
      <c r="L173" s="9">
        <v>710000000</v>
      </c>
      <c r="M173" s="11" t="s">
        <v>46</v>
      </c>
      <c r="N173" s="11" t="s">
        <v>42</v>
      </c>
      <c r="O173" s="35" t="s">
        <v>454</v>
      </c>
      <c r="P173" s="34"/>
      <c r="Q173" s="32" t="s">
        <v>134</v>
      </c>
      <c r="R173" s="36" t="s">
        <v>135</v>
      </c>
      <c r="S173" s="32"/>
      <c r="T173" s="37"/>
      <c r="U173" s="41"/>
      <c r="V173" s="41"/>
      <c r="W173" s="41">
        <v>200000</v>
      </c>
      <c r="X173" s="42">
        <f t="shared" si="15"/>
        <v>224000.00000000003</v>
      </c>
      <c r="Y173" s="41" t="s">
        <v>68</v>
      </c>
      <c r="Z173" s="32">
        <v>2017</v>
      </c>
      <c r="AA173" s="32"/>
    </row>
    <row r="174" spans="1:27" s="65" customFormat="1" ht="63.75" customHeight="1" x14ac:dyDescent="0.2">
      <c r="A174" s="5" t="s">
        <v>725</v>
      </c>
      <c r="B174" s="6" t="s">
        <v>33</v>
      </c>
      <c r="C174" s="6" t="s">
        <v>483</v>
      </c>
      <c r="D174" s="34" t="s">
        <v>484</v>
      </c>
      <c r="E174" s="32" t="s">
        <v>485</v>
      </c>
      <c r="F174" s="34" t="s">
        <v>484</v>
      </c>
      <c r="G174" s="32" t="s">
        <v>485</v>
      </c>
      <c r="H174" s="34" t="s">
        <v>486</v>
      </c>
      <c r="I174" s="34" t="s">
        <v>488</v>
      </c>
      <c r="J174" s="32" t="s">
        <v>50</v>
      </c>
      <c r="K174" s="32">
        <v>100</v>
      </c>
      <c r="L174" s="9">
        <v>710000000</v>
      </c>
      <c r="M174" s="11" t="s">
        <v>46</v>
      </c>
      <c r="N174" s="11" t="s">
        <v>42</v>
      </c>
      <c r="O174" s="35" t="s">
        <v>455</v>
      </c>
      <c r="P174" s="34"/>
      <c r="Q174" s="32" t="s">
        <v>134</v>
      </c>
      <c r="R174" s="36" t="s">
        <v>135</v>
      </c>
      <c r="S174" s="32"/>
      <c r="T174" s="37"/>
      <c r="U174" s="41"/>
      <c r="V174" s="41"/>
      <c r="W174" s="41">
        <v>64056685</v>
      </c>
      <c r="X174" s="42">
        <f t="shared" si="15"/>
        <v>71743487.200000003</v>
      </c>
      <c r="Y174" s="41" t="s">
        <v>68</v>
      </c>
      <c r="Z174" s="32">
        <v>2017</v>
      </c>
      <c r="AA174" s="32"/>
    </row>
    <row r="175" spans="1:27" s="65" customFormat="1" ht="63.75" customHeight="1" x14ac:dyDescent="0.2">
      <c r="A175" s="5" t="s">
        <v>726</v>
      </c>
      <c r="B175" s="6" t="s">
        <v>33</v>
      </c>
      <c r="C175" s="6" t="s">
        <v>489</v>
      </c>
      <c r="D175" s="34" t="s">
        <v>490</v>
      </c>
      <c r="E175" s="40" t="s">
        <v>491</v>
      </c>
      <c r="F175" s="34" t="s">
        <v>490</v>
      </c>
      <c r="G175" s="40" t="s">
        <v>491</v>
      </c>
      <c r="H175" s="34" t="s">
        <v>626</v>
      </c>
      <c r="I175" s="34" t="s">
        <v>492</v>
      </c>
      <c r="J175" s="32" t="s">
        <v>50</v>
      </c>
      <c r="K175" s="32">
        <v>100</v>
      </c>
      <c r="L175" s="9">
        <v>710000000</v>
      </c>
      <c r="M175" s="11" t="s">
        <v>46</v>
      </c>
      <c r="N175" s="11" t="s">
        <v>42</v>
      </c>
      <c r="O175" s="35" t="s">
        <v>454</v>
      </c>
      <c r="P175" s="34"/>
      <c r="Q175" s="32" t="s">
        <v>134</v>
      </c>
      <c r="R175" s="36" t="s">
        <v>45</v>
      </c>
      <c r="S175" s="32"/>
      <c r="T175" s="37"/>
      <c r="U175" s="38"/>
      <c r="V175" s="38"/>
      <c r="W175" s="38">
        <v>363132</v>
      </c>
      <c r="X175" s="21">
        <f t="shared" si="15"/>
        <v>406707.84</v>
      </c>
      <c r="Y175" s="38" t="s">
        <v>68</v>
      </c>
      <c r="Z175" s="32">
        <v>2017</v>
      </c>
      <c r="AA175" s="32"/>
    </row>
    <row r="176" spans="1:27" s="65" customFormat="1" ht="63.75" customHeight="1" x14ac:dyDescent="0.2">
      <c r="A176" s="5" t="s">
        <v>727</v>
      </c>
      <c r="B176" s="6" t="s">
        <v>33</v>
      </c>
      <c r="C176" s="6" t="s">
        <v>489</v>
      </c>
      <c r="D176" s="34" t="s">
        <v>490</v>
      </c>
      <c r="E176" s="40" t="s">
        <v>491</v>
      </c>
      <c r="F176" s="34" t="s">
        <v>490</v>
      </c>
      <c r="G176" s="40" t="s">
        <v>491</v>
      </c>
      <c r="H176" s="34" t="s">
        <v>493</v>
      </c>
      <c r="I176" s="34" t="s">
        <v>494</v>
      </c>
      <c r="J176" s="32" t="s">
        <v>50</v>
      </c>
      <c r="K176" s="32">
        <v>100</v>
      </c>
      <c r="L176" s="9">
        <v>710000000</v>
      </c>
      <c r="M176" s="11" t="s">
        <v>46</v>
      </c>
      <c r="N176" s="11" t="s">
        <v>42</v>
      </c>
      <c r="O176" s="35" t="s">
        <v>455</v>
      </c>
      <c r="P176" s="34"/>
      <c r="Q176" s="32" t="s">
        <v>134</v>
      </c>
      <c r="R176" s="36" t="s">
        <v>135</v>
      </c>
      <c r="S176" s="32"/>
      <c r="T176" s="37"/>
      <c r="U176" s="38"/>
      <c r="V176" s="38"/>
      <c r="W176" s="38">
        <v>1997604</v>
      </c>
      <c r="X176" s="21">
        <f t="shared" si="15"/>
        <v>2237316.48</v>
      </c>
      <c r="Y176" s="38" t="s">
        <v>68</v>
      </c>
      <c r="Z176" s="32">
        <v>2017</v>
      </c>
      <c r="AA176" s="32"/>
    </row>
    <row r="177" spans="1:27" s="65" customFormat="1" ht="89.25" customHeight="1" x14ac:dyDescent="0.2">
      <c r="A177" s="5" t="s">
        <v>728</v>
      </c>
      <c r="B177" s="6" t="s">
        <v>33</v>
      </c>
      <c r="C177" s="6" t="s">
        <v>495</v>
      </c>
      <c r="D177" s="34" t="s">
        <v>496</v>
      </c>
      <c r="E177" s="32" t="s">
        <v>497</v>
      </c>
      <c r="F177" s="34" t="s">
        <v>498</v>
      </c>
      <c r="G177" s="32" t="s">
        <v>499</v>
      </c>
      <c r="H177" s="34" t="s">
        <v>500</v>
      </c>
      <c r="I177" s="34" t="s">
        <v>501</v>
      </c>
      <c r="J177" s="32" t="s">
        <v>201</v>
      </c>
      <c r="K177" s="32">
        <v>100</v>
      </c>
      <c r="L177" s="9">
        <v>710000000</v>
      </c>
      <c r="M177" s="11" t="s">
        <v>46</v>
      </c>
      <c r="N177" s="11" t="s">
        <v>582</v>
      </c>
      <c r="O177" s="35" t="s">
        <v>455</v>
      </c>
      <c r="P177" s="34"/>
      <c r="Q177" s="32" t="s">
        <v>44</v>
      </c>
      <c r="R177" s="36" t="s">
        <v>45</v>
      </c>
      <c r="S177" s="32"/>
      <c r="T177" s="37"/>
      <c r="U177" s="41"/>
      <c r="V177" s="41"/>
      <c r="W177" s="41">
        <v>4133976</v>
      </c>
      <c r="X177" s="42">
        <f t="shared" si="15"/>
        <v>4630053.12</v>
      </c>
      <c r="Y177" s="41"/>
      <c r="Z177" s="32">
        <v>2017</v>
      </c>
      <c r="AA177" s="32"/>
    </row>
    <row r="178" spans="1:27" s="65" customFormat="1" ht="204" customHeight="1" x14ac:dyDescent="0.2">
      <c r="A178" s="5" t="s">
        <v>729</v>
      </c>
      <c r="B178" s="6" t="s">
        <v>33</v>
      </c>
      <c r="C178" s="6" t="s">
        <v>503</v>
      </c>
      <c r="D178" s="43" t="s">
        <v>504</v>
      </c>
      <c r="E178" s="44" t="s">
        <v>505</v>
      </c>
      <c r="F178" s="45" t="s">
        <v>506</v>
      </c>
      <c r="G178" s="45" t="s">
        <v>507</v>
      </c>
      <c r="H178" s="45" t="s">
        <v>508</v>
      </c>
      <c r="I178" s="45" t="s">
        <v>509</v>
      </c>
      <c r="J178" s="32" t="s">
        <v>41</v>
      </c>
      <c r="K178" s="32">
        <v>100</v>
      </c>
      <c r="L178" s="9">
        <v>710000000</v>
      </c>
      <c r="M178" s="11" t="s">
        <v>46</v>
      </c>
      <c r="N178" s="11" t="s">
        <v>42</v>
      </c>
      <c r="O178" s="35" t="s">
        <v>454</v>
      </c>
      <c r="P178" s="34"/>
      <c r="Q178" s="32" t="s">
        <v>44</v>
      </c>
      <c r="R178" s="36" t="s">
        <v>45</v>
      </c>
      <c r="S178" s="32"/>
      <c r="T178" s="37"/>
      <c r="U178" s="38"/>
      <c r="V178" s="38"/>
      <c r="W178" s="41">
        <v>11625920.671297999</v>
      </c>
      <c r="X178" s="21">
        <f t="shared" si="15"/>
        <v>13021031.151853761</v>
      </c>
      <c r="Y178" s="38"/>
      <c r="Z178" s="32">
        <v>2017</v>
      </c>
      <c r="AA178" s="32"/>
    </row>
    <row r="179" spans="1:27" s="65" customFormat="1" ht="204" customHeight="1" x14ac:dyDescent="0.2">
      <c r="A179" s="5" t="s">
        <v>730</v>
      </c>
      <c r="B179" s="6" t="s">
        <v>33</v>
      </c>
      <c r="C179" s="6" t="s">
        <v>503</v>
      </c>
      <c r="D179" s="43" t="s">
        <v>504</v>
      </c>
      <c r="E179" s="44" t="s">
        <v>505</v>
      </c>
      <c r="F179" s="45" t="s">
        <v>506</v>
      </c>
      <c r="G179" s="45" t="s">
        <v>507</v>
      </c>
      <c r="H179" s="45" t="s">
        <v>508</v>
      </c>
      <c r="I179" s="45" t="s">
        <v>509</v>
      </c>
      <c r="J179" s="32" t="s">
        <v>41</v>
      </c>
      <c r="K179" s="32">
        <v>100</v>
      </c>
      <c r="L179" s="9">
        <v>710000000</v>
      </c>
      <c r="M179" s="11" t="s">
        <v>46</v>
      </c>
      <c r="N179" s="11" t="s">
        <v>42</v>
      </c>
      <c r="O179" s="35" t="s">
        <v>455</v>
      </c>
      <c r="P179" s="34"/>
      <c r="Q179" s="32" t="s">
        <v>44</v>
      </c>
      <c r="R179" s="36" t="s">
        <v>45</v>
      </c>
      <c r="S179" s="32"/>
      <c r="T179" s="37"/>
      <c r="U179" s="38"/>
      <c r="V179" s="38"/>
      <c r="W179" s="38">
        <v>17543870.155863699</v>
      </c>
      <c r="X179" s="21">
        <f t="shared" si="15"/>
        <v>19649134.574567344</v>
      </c>
      <c r="Y179" s="38"/>
      <c r="Z179" s="32">
        <v>2017</v>
      </c>
      <c r="AA179" s="32"/>
    </row>
    <row r="180" spans="1:27" s="65" customFormat="1" ht="63.75" customHeight="1" x14ac:dyDescent="0.2">
      <c r="A180" s="5" t="s">
        <v>731</v>
      </c>
      <c r="B180" s="6" t="s">
        <v>33</v>
      </c>
      <c r="C180" s="6" t="s">
        <v>64</v>
      </c>
      <c r="D180" s="34" t="s">
        <v>65</v>
      </c>
      <c r="E180" s="32" t="s">
        <v>66</v>
      </c>
      <c r="F180" s="34" t="s">
        <v>65</v>
      </c>
      <c r="G180" s="32" t="s">
        <v>66</v>
      </c>
      <c r="H180" s="34" t="s">
        <v>77</v>
      </c>
      <c r="I180" s="34" t="s">
        <v>510</v>
      </c>
      <c r="J180" s="32" t="s">
        <v>50</v>
      </c>
      <c r="K180" s="32">
        <v>100</v>
      </c>
      <c r="L180" s="9">
        <v>710000000</v>
      </c>
      <c r="M180" s="11" t="s">
        <v>46</v>
      </c>
      <c r="N180" s="11" t="s">
        <v>582</v>
      </c>
      <c r="O180" s="35" t="s">
        <v>43</v>
      </c>
      <c r="P180" s="34"/>
      <c r="Q180" s="32" t="s">
        <v>134</v>
      </c>
      <c r="R180" s="36" t="s">
        <v>45</v>
      </c>
      <c r="S180" s="32"/>
      <c r="T180" s="37"/>
      <c r="U180" s="41"/>
      <c r="V180" s="41"/>
      <c r="W180" s="41">
        <f>(14034.336+20246.25)*1000</f>
        <v>34280585.999999993</v>
      </c>
      <c r="X180" s="42">
        <f t="shared" si="15"/>
        <v>38394256.319999993</v>
      </c>
      <c r="Y180" s="41" t="s">
        <v>68</v>
      </c>
      <c r="Z180" s="32">
        <v>2017</v>
      </c>
      <c r="AA180" s="32"/>
    </row>
    <row r="181" spans="1:27" s="65" customFormat="1" ht="89.25" customHeight="1" x14ac:dyDescent="0.2">
      <c r="A181" s="5" t="s">
        <v>732</v>
      </c>
      <c r="B181" s="6" t="s">
        <v>33</v>
      </c>
      <c r="C181" s="6" t="s">
        <v>511</v>
      </c>
      <c r="D181" s="46" t="s">
        <v>512</v>
      </c>
      <c r="E181" s="45" t="s">
        <v>513</v>
      </c>
      <c r="F181" s="45" t="s">
        <v>512</v>
      </c>
      <c r="G181" s="45" t="s">
        <v>513</v>
      </c>
      <c r="H181" s="34" t="s">
        <v>514</v>
      </c>
      <c r="I181" s="34" t="s">
        <v>515</v>
      </c>
      <c r="J181" s="32" t="s">
        <v>41</v>
      </c>
      <c r="K181" s="34">
        <v>100</v>
      </c>
      <c r="L181" s="9">
        <v>710000000</v>
      </c>
      <c r="M181" s="11" t="s">
        <v>46</v>
      </c>
      <c r="N181" s="11" t="s">
        <v>42</v>
      </c>
      <c r="O181" s="35" t="s">
        <v>516</v>
      </c>
      <c r="P181" s="32"/>
      <c r="Q181" s="32" t="s">
        <v>44</v>
      </c>
      <c r="R181" s="36" t="s">
        <v>45</v>
      </c>
      <c r="S181" s="37"/>
      <c r="T181" s="32"/>
      <c r="U181" s="32"/>
      <c r="V181" s="38"/>
      <c r="W181" s="38">
        <v>129527792.4632</v>
      </c>
      <c r="X181" s="21">
        <f t="shared" si="15"/>
        <v>145071127.55878401</v>
      </c>
      <c r="Y181" s="32"/>
      <c r="Z181" s="32">
        <v>2017</v>
      </c>
      <c r="AA181" s="32"/>
    </row>
    <row r="182" spans="1:27" s="65" customFormat="1" ht="76.5" customHeight="1" x14ac:dyDescent="0.2">
      <c r="A182" s="5" t="s">
        <v>733</v>
      </c>
      <c r="B182" s="6" t="s">
        <v>33</v>
      </c>
      <c r="C182" s="6" t="s">
        <v>550</v>
      </c>
      <c r="D182" s="34" t="s">
        <v>551</v>
      </c>
      <c r="E182" s="40" t="s">
        <v>558</v>
      </c>
      <c r="F182" s="34" t="s">
        <v>551</v>
      </c>
      <c r="G182" s="40" t="s">
        <v>558</v>
      </c>
      <c r="H182" s="34" t="s">
        <v>518</v>
      </c>
      <c r="I182" s="34" t="s">
        <v>517</v>
      </c>
      <c r="J182" s="32" t="s">
        <v>50</v>
      </c>
      <c r="K182" s="34">
        <v>100</v>
      </c>
      <c r="L182" s="9">
        <v>710000000</v>
      </c>
      <c r="M182" s="11" t="s">
        <v>46</v>
      </c>
      <c r="N182" s="35" t="s">
        <v>130</v>
      </c>
      <c r="O182" s="35" t="s">
        <v>455</v>
      </c>
      <c r="P182" s="32"/>
      <c r="Q182" s="32" t="s">
        <v>44</v>
      </c>
      <c r="R182" s="36" t="s">
        <v>45</v>
      </c>
      <c r="S182" s="37"/>
      <c r="T182" s="32"/>
      <c r="U182" s="32"/>
      <c r="V182" s="38"/>
      <c r="W182" s="38">
        <v>97446</v>
      </c>
      <c r="X182" s="21">
        <f t="shared" si="15"/>
        <v>109139.52</v>
      </c>
      <c r="Y182" s="32"/>
      <c r="Z182" s="32">
        <v>2017</v>
      </c>
      <c r="AA182" s="47"/>
    </row>
    <row r="183" spans="1:27" s="65" customFormat="1" ht="63.75" customHeight="1" x14ac:dyDescent="0.2">
      <c r="A183" s="5" t="s">
        <v>734</v>
      </c>
      <c r="B183" s="6" t="s">
        <v>33</v>
      </c>
      <c r="C183" s="6" t="s">
        <v>519</v>
      </c>
      <c r="D183" s="34" t="s">
        <v>520</v>
      </c>
      <c r="E183" s="40" t="s">
        <v>521</v>
      </c>
      <c r="F183" s="34" t="s">
        <v>520</v>
      </c>
      <c r="G183" s="40" t="s">
        <v>522</v>
      </c>
      <c r="H183" s="34" t="s">
        <v>523</v>
      </c>
      <c r="I183" s="34" t="s">
        <v>524</v>
      </c>
      <c r="J183" s="32" t="s">
        <v>41</v>
      </c>
      <c r="K183" s="32">
        <v>100</v>
      </c>
      <c r="L183" s="9">
        <v>710000000</v>
      </c>
      <c r="M183" s="11" t="s">
        <v>46</v>
      </c>
      <c r="N183" s="11" t="s">
        <v>42</v>
      </c>
      <c r="O183" s="35" t="s">
        <v>454</v>
      </c>
      <c r="P183" s="34"/>
      <c r="Q183" s="32" t="s">
        <v>44</v>
      </c>
      <c r="R183" s="36" t="s">
        <v>45</v>
      </c>
      <c r="S183" s="37"/>
      <c r="T183" s="32"/>
      <c r="U183" s="32"/>
      <c r="V183" s="49"/>
      <c r="W183" s="49">
        <v>5289400.6305001099</v>
      </c>
      <c r="X183" s="49">
        <f>W183*1.12</f>
        <v>5924128.7061601235</v>
      </c>
      <c r="Y183" s="32"/>
      <c r="Z183" s="50">
        <v>2017</v>
      </c>
      <c r="AA183" s="32"/>
    </row>
    <row r="184" spans="1:27" s="65" customFormat="1" ht="63.75" customHeight="1" x14ac:dyDescent="0.2">
      <c r="A184" s="5" t="s">
        <v>735</v>
      </c>
      <c r="B184" s="6" t="s">
        <v>33</v>
      </c>
      <c r="C184" s="6" t="s">
        <v>519</v>
      </c>
      <c r="D184" s="34" t="s">
        <v>520</v>
      </c>
      <c r="E184" s="40" t="s">
        <v>521</v>
      </c>
      <c r="F184" s="34" t="s">
        <v>520</v>
      </c>
      <c r="G184" s="40" t="s">
        <v>522</v>
      </c>
      <c r="H184" s="34" t="s">
        <v>523</v>
      </c>
      <c r="I184" s="34" t="s">
        <v>524</v>
      </c>
      <c r="J184" s="32" t="s">
        <v>41</v>
      </c>
      <c r="K184" s="32">
        <v>100</v>
      </c>
      <c r="L184" s="9">
        <v>710000000</v>
      </c>
      <c r="M184" s="11" t="s">
        <v>46</v>
      </c>
      <c r="N184" s="11" t="s">
        <v>42</v>
      </c>
      <c r="O184" s="35" t="s">
        <v>455</v>
      </c>
      <c r="P184" s="34"/>
      <c r="Q184" s="32" t="s">
        <v>44</v>
      </c>
      <c r="R184" s="36" t="s">
        <v>45</v>
      </c>
      <c r="S184" s="37"/>
      <c r="T184" s="32"/>
      <c r="U184" s="32"/>
      <c r="V184" s="49"/>
      <c r="W184" s="49">
        <f>44410.919*1000</f>
        <v>44410919</v>
      </c>
      <c r="X184" s="49">
        <f>W184*1.12</f>
        <v>49740229.280000001</v>
      </c>
      <c r="Y184" s="32"/>
      <c r="Z184" s="50">
        <v>2017</v>
      </c>
      <c r="AA184" s="32"/>
    </row>
    <row r="185" spans="1:27" s="65" customFormat="1" ht="191.25" customHeight="1" x14ac:dyDescent="0.2">
      <c r="A185" s="5" t="s">
        <v>736</v>
      </c>
      <c r="B185" s="6" t="s">
        <v>33</v>
      </c>
      <c r="C185" s="6" t="s">
        <v>85</v>
      </c>
      <c r="D185" s="34" t="s">
        <v>86</v>
      </c>
      <c r="E185" s="40" t="s">
        <v>525</v>
      </c>
      <c r="F185" s="34" t="s">
        <v>86</v>
      </c>
      <c r="G185" s="40" t="s">
        <v>525</v>
      </c>
      <c r="H185" s="34" t="s">
        <v>526</v>
      </c>
      <c r="I185" s="34" t="s">
        <v>527</v>
      </c>
      <c r="J185" s="32" t="s">
        <v>50</v>
      </c>
      <c r="K185" s="32">
        <v>100</v>
      </c>
      <c r="L185" s="9">
        <v>710000000</v>
      </c>
      <c r="M185" s="11" t="s">
        <v>46</v>
      </c>
      <c r="N185" s="11" t="s">
        <v>42</v>
      </c>
      <c r="O185" s="35" t="s">
        <v>454</v>
      </c>
      <c r="P185" s="34"/>
      <c r="Q185" s="32" t="s">
        <v>134</v>
      </c>
      <c r="R185" s="36" t="s">
        <v>185</v>
      </c>
      <c r="S185" s="37"/>
      <c r="T185" s="32"/>
      <c r="U185" s="32"/>
      <c r="V185" s="49"/>
      <c r="W185" s="49">
        <f>1236.572*1000</f>
        <v>1236572</v>
      </c>
      <c r="X185" s="49">
        <f>W185</f>
        <v>1236572</v>
      </c>
      <c r="Y185" s="32"/>
      <c r="Z185" s="50">
        <v>2017</v>
      </c>
      <c r="AA185" s="32"/>
    </row>
    <row r="186" spans="1:27" s="65" customFormat="1" ht="191.25" customHeight="1" x14ac:dyDescent="0.2">
      <c r="A186" s="5" t="s">
        <v>737</v>
      </c>
      <c r="B186" s="6" t="s">
        <v>33</v>
      </c>
      <c r="C186" s="6" t="s">
        <v>85</v>
      </c>
      <c r="D186" s="34" t="s">
        <v>86</v>
      </c>
      <c r="E186" s="40" t="s">
        <v>525</v>
      </c>
      <c r="F186" s="34" t="s">
        <v>86</v>
      </c>
      <c r="G186" s="40" t="s">
        <v>525</v>
      </c>
      <c r="H186" s="34" t="s">
        <v>526</v>
      </c>
      <c r="I186" s="34" t="s">
        <v>527</v>
      </c>
      <c r="J186" s="32" t="s">
        <v>50</v>
      </c>
      <c r="K186" s="32">
        <v>100</v>
      </c>
      <c r="L186" s="9">
        <v>710000000</v>
      </c>
      <c r="M186" s="11" t="s">
        <v>46</v>
      </c>
      <c r="N186" s="11" t="s">
        <v>42</v>
      </c>
      <c r="O186" s="35" t="s">
        <v>455</v>
      </c>
      <c r="P186" s="34"/>
      <c r="Q186" s="32" t="s">
        <v>134</v>
      </c>
      <c r="R186" s="36" t="s">
        <v>185</v>
      </c>
      <c r="S186" s="37"/>
      <c r="T186" s="32"/>
      <c r="U186" s="32"/>
      <c r="V186" s="49"/>
      <c r="W186" s="49">
        <f>45123.134*1000</f>
        <v>45123134</v>
      </c>
      <c r="X186" s="49">
        <f>W186</f>
        <v>45123134</v>
      </c>
      <c r="Y186" s="32"/>
      <c r="Z186" s="50">
        <v>2017</v>
      </c>
      <c r="AA186" s="32"/>
    </row>
    <row r="187" spans="1:27" s="65" customFormat="1" ht="102" customHeight="1" x14ac:dyDescent="0.2">
      <c r="A187" s="5" t="s">
        <v>738</v>
      </c>
      <c r="B187" s="6" t="s">
        <v>33</v>
      </c>
      <c r="C187" s="6" t="s">
        <v>528</v>
      </c>
      <c r="D187" s="34" t="s">
        <v>529</v>
      </c>
      <c r="E187" s="34" t="s">
        <v>530</v>
      </c>
      <c r="F187" s="34" t="s">
        <v>529</v>
      </c>
      <c r="G187" s="34" t="s">
        <v>530</v>
      </c>
      <c r="H187" s="32" t="s">
        <v>531</v>
      </c>
      <c r="I187" s="34" t="s">
        <v>532</v>
      </c>
      <c r="J187" s="32" t="s">
        <v>41</v>
      </c>
      <c r="K187" s="34">
        <v>100</v>
      </c>
      <c r="L187" s="9">
        <v>710000000</v>
      </c>
      <c r="M187" s="11" t="s">
        <v>46</v>
      </c>
      <c r="N187" s="11" t="s">
        <v>42</v>
      </c>
      <c r="O187" s="35" t="s">
        <v>455</v>
      </c>
      <c r="P187" s="32"/>
      <c r="Q187" s="32" t="s">
        <v>44</v>
      </c>
      <c r="R187" s="36" t="s">
        <v>45</v>
      </c>
      <c r="S187" s="37"/>
      <c r="T187" s="32"/>
      <c r="U187" s="32"/>
      <c r="V187" s="49"/>
      <c r="W187" s="49">
        <v>13200000</v>
      </c>
      <c r="X187" s="49">
        <f>W187*1.12</f>
        <v>14784000.000000002</v>
      </c>
      <c r="Y187" s="32"/>
      <c r="Z187" s="50">
        <v>2017</v>
      </c>
      <c r="AA187" s="32"/>
    </row>
    <row r="188" spans="1:27" s="65" customFormat="1" ht="102" customHeight="1" x14ac:dyDescent="0.2">
      <c r="A188" s="5" t="s">
        <v>739</v>
      </c>
      <c r="B188" s="6" t="s">
        <v>33</v>
      </c>
      <c r="C188" s="6" t="s">
        <v>528</v>
      </c>
      <c r="D188" s="34" t="s">
        <v>529</v>
      </c>
      <c r="E188" s="34" t="s">
        <v>530</v>
      </c>
      <c r="F188" s="34" t="s">
        <v>529</v>
      </c>
      <c r="G188" s="34" t="s">
        <v>530</v>
      </c>
      <c r="H188" s="32" t="s">
        <v>531</v>
      </c>
      <c r="I188" s="34" t="s">
        <v>532</v>
      </c>
      <c r="J188" s="32" t="s">
        <v>41</v>
      </c>
      <c r="K188" s="34">
        <v>100</v>
      </c>
      <c r="L188" s="9">
        <v>710000000</v>
      </c>
      <c r="M188" s="11" t="s">
        <v>46</v>
      </c>
      <c r="N188" s="11" t="s">
        <v>42</v>
      </c>
      <c r="O188" s="35" t="s">
        <v>454</v>
      </c>
      <c r="P188" s="32"/>
      <c r="Q188" s="32" t="s">
        <v>44</v>
      </c>
      <c r="R188" s="36" t="s">
        <v>45</v>
      </c>
      <c r="S188" s="37"/>
      <c r="T188" s="32"/>
      <c r="U188" s="32"/>
      <c r="V188" s="49"/>
      <c r="W188" s="49">
        <v>4356000</v>
      </c>
      <c r="X188" s="49">
        <f>W188*1.12</f>
        <v>4878720</v>
      </c>
      <c r="Y188" s="32"/>
      <c r="Z188" s="50">
        <v>2017</v>
      </c>
      <c r="AA188" s="32"/>
    </row>
    <row r="189" spans="1:27" s="65" customFormat="1" ht="114.75" customHeight="1" x14ac:dyDescent="0.2">
      <c r="A189" s="5" t="s">
        <v>740</v>
      </c>
      <c r="B189" s="6" t="s">
        <v>33</v>
      </c>
      <c r="C189" s="51" t="s">
        <v>34</v>
      </c>
      <c r="D189" s="48" t="s">
        <v>35</v>
      </c>
      <c r="E189" s="48" t="s">
        <v>579</v>
      </c>
      <c r="F189" s="48" t="s">
        <v>37</v>
      </c>
      <c r="G189" s="48" t="s">
        <v>580</v>
      </c>
      <c r="H189" s="48" t="s">
        <v>533</v>
      </c>
      <c r="I189" s="48" t="s">
        <v>534</v>
      </c>
      <c r="J189" s="48" t="s">
        <v>50</v>
      </c>
      <c r="K189" s="48">
        <v>0</v>
      </c>
      <c r="L189" s="9">
        <v>710000000</v>
      </c>
      <c r="M189" s="11" t="s">
        <v>46</v>
      </c>
      <c r="N189" s="11" t="s">
        <v>42</v>
      </c>
      <c r="O189" s="35" t="s">
        <v>43</v>
      </c>
      <c r="P189" s="26"/>
      <c r="Q189" s="32" t="s">
        <v>134</v>
      </c>
      <c r="R189" s="48" t="s">
        <v>135</v>
      </c>
      <c r="S189" s="26"/>
      <c r="T189" s="23"/>
      <c r="U189" s="53"/>
      <c r="V189" s="54"/>
      <c r="W189" s="61">
        <v>76851000</v>
      </c>
      <c r="X189" s="54">
        <f t="shared" ref="X189:X194" si="16">W189</f>
        <v>76851000</v>
      </c>
      <c r="Y189" s="55"/>
      <c r="Z189" s="56">
        <v>2017</v>
      </c>
      <c r="AA189" s="32"/>
    </row>
    <row r="190" spans="1:27" s="65" customFormat="1" ht="114.75" customHeight="1" x14ac:dyDescent="0.2">
      <c r="A190" s="5" t="s">
        <v>741</v>
      </c>
      <c r="B190" s="6" t="s">
        <v>33</v>
      </c>
      <c r="C190" s="51" t="s">
        <v>34</v>
      </c>
      <c r="D190" s="48" t="s">
        <v>35</v>
      </c>
      <c r="E190" s="48" t="s">
        <v>579</v>
      </c>
      <c r="F190" s="48" t="s">
        <v>37</v>
      </c>
      <c r="G190" s="48" t="s">
        <v>580</v>
      </c>
      <c r="H190" s="48" t="s">
        <v>535</v>
      </c>
      <c r="I190" s="48" t="s">
        <v>536</v>
      </c>
      <c r="J190" s="48" t="s">
        <v>50</v>
      </c>
      <c r="K190" s="48">
        <v>0</v>
      </c>
      <c r="L190" s="9">
        <v>710000000</v>
      </c>
      <c r="M190" s="11" t="s">
        <v>46</v>
      </c>
      <c r="N190" s="11" t="s">
        <v>42</v>
      </c>
      <c r="O190" s="35" t="s">
        <v>43</v>
      </c>
      <c r="P190" s="26"/>
      <c r="Q190" s="32" t="s">
        <v>134</v>
      </c>
      <c r="R190" s="48" t="s">
        <v>135</v>
      </c>
      <c r="S190" s="26"/>
      <c r="T190" s="23"/>
      <c r="U190" s="53"/>
      <c r="V190" s="54"/>
      <c r="W190" s="54">
        <v>62168000</v>
      </c>
      <c r="X190" s="54">
        <f t="shared" si="16"/>
        <v>62168000</v>
      </c>
      <c r="Y190" s="55"/>
      <c r="Z190" s="56">
        <v>2017</v>
      </c>
      <c r="AA190" s="32"/>
    </row>
    <row r="191" spans="1:27" s="65" customFormat="1" ht="114.75" customHeight="1" x14ac:dyDescent="0.2">
      <c r="A191" s="5" t="s">
        <v>742</v>
      </c>
      <c r="B191" s="6" t="s">
        <v>33</v>
      </c>
      <c r="C191" s="51" t="s">
        <v>34</v>
      </c>
      <c r="D191" s="48" t="s">
        <v>35</v>
      </c>
      <c r="E191" s="48" t="s">
        <v>579</v>
      </c>
      <c r="F191" s="48" t="s">
        <v>37</v>
      </c>
      <c r="G191" s="48" t="s">
        <v>580</v>
      </c>
      <c r="H191" s="48" t="s">
        <v>535</v>
      </c>
      <c r="I191" s="48" t="s">
        <v>536</v>
      </c>
      <c r="J191" s="48" t="s">
        <v>50</v>
      </c>
      <c r="K191" s="48">
        <v>0</v>
      </c>
      <c r="L191" s="9">
        <v>710000000</v>
      </c>
      <c r="M191" s="11" t="s">
        <v>46</v>
      </c>
      <c r="N191" s="11" t="s">
        <v>42</v>
      </c>
      <c r="O191" s="35" t="s">
        <v>43</v>
      </c>
      <c r="P191" s="26"/>
      <c r="Q191" s="32" t="s">
        <v>134</v>
      </c>
      <c r="R191" s="48" t="s">
        <v>135</v>
      </c>
      <c r="S191" s="26"/>
      <c r="T191" s="23"/>
      <c r="U191" s="53"/>
      <c r="V191" s="54"/>
      <c r="W191" s="54">
        <v>19786000</v>
      </c>
      <c r="X191" s="54">
        <f t="shared" si="16"/>
        <v>19786000</v>
      </c>
      <c r="Y191" s="55"/>
      <c r="Z191" s="56">
        <v>2017</v>
      </c>
      <c r="AA191" s="32"/>
    </row>
    <row r="192" spans="1:27" s="65" customFormat="1" ht="114.75" customHeight="1" x14ac:dyDescent="0.2">
      <c r="A192" s="5" t="s">
        <v>743</v>
      </c>
      <c r="B192" s="6" t="s">
        <v>33</v>
      </c>
      <c r="C192" s="51" t="s">
        <v>34</v>
      </c>
      <c r="D192" s="48" t="s">
        <v>35</v>
      </c>
      <c r="E192" s="48" t="s">
        <v>579</v>
      </c>
      <c r="F192" s="48" t="s">
        <v>37</v>
      </c>
      <c r="G192" s="48" t="s">
        <v>580</v>
      </c>
      <c r="H192" s="48" t="s">
        <v>535</v>
      </c>
      <c r="I192" s="48" t="s">
        <v>536</v>
      </c>
      <c r="J192" s="48" t="s">
        <v>50</v>
      </c>
      <c r="K192" s="48">
        <v>0</v>
      </c>
      <c r="L192" s="9">
        <v>710000000</v>
      </c>
      <c r="M192" s="11" t="s">
        <v>46</v>
      </c>
      <c r="N192" s="11" t="s">
        <v>42</v>
      </c>
      <c r="O192" s="35" t="s">
        <v>43</v>
      </c>
      <c r="P192" s="26"/>
      <c r="Q192" s="32" t="s">
        <v>134</v>
      </c>
      <c r="R192" s="48" t="s">
        <v>135</v>
      </c>
      <c r="S192" s="26"/>
      <c r="T192" s="23"/>
      <c r="U192" s="53"/>
      <c r="V192" s="54"/>
      <c r="W192" s="54">
        <v>6912000</v>
      </c>
      <c r="X192" s="54">
        <f t="shared" si="16"/>
        <v>6912000</v>
      </c>
      <c r="Y192" s="55"/>
      <c r="Z192" s="56">
        <v>2017</v>
      </c>
      <c r="AA192" s="32"/>
    </row>
    <row r="193" spans="1:27" s="65" customFormat="1" ht="76.5" customHeight="1" x14ac:dyDescent="0.2">
      <c r="A193" s="5" t="s">
        <v>744</v>
      </c>
      <c r="B193" s="6" t="s">
        <v>33</v>
      </c>
      <c r="C193" s="6" t="s">
        <v>537</v>
      </c>
      <c r="D193" s="48" t="s">
        <v>538</v>
      </c>
      <c r="E193" s="48" t="s">
        <v>539</v>
      </c>
      <c r="F193" s="48" t="s">
        <v>538</v>
      </c>
      <c r="G193" s="48" t="s">
        <v>539</v>
      </c>
      <c r="H193" s="48" t="s">
        <v>540</v>
      </c>
      <c r="I193" s="48" t="s">
        <v>541</v>
      </c>
      <c r="J193" s="48" t="s">
        <v>50</v>
      </c>
      <c r="K193" s="48">
        <v>0</v>
      </c>
      <c r="L193" s="9">
        <v>710000000</v>
      </c>
      <c r="M193" s="11" t="s">
        <v>46</v>
      </c>
      <c r="N193" s="52" t="s">
        <v>132</v>
      </c>
      <c r="O193" s="35" t="s">
        <v>43</v>
      </c>
      <c r="P193" s="26"/>
      <c r="Q193" s="32" t="s">
        <v>44</v>
      </c>
      <c r="R193" s="48" t="s">
        <v>135</v>
      </c>
      <c r="S193" s="26"/>
      <c r="T193" s="23"/>
      <c r="U193" s="53"/>
      <c r="V193" s="54"/>
      <c r="W193" s="54">
        <v>12000000</v>
      </c>
      <c r="X193" s="54">
        <f t="shared" si="16"/>
        <v>12000000</v>
      </c>
      <c r="Y193" s="55"/>
      <c r="Z193" s="56">
        <v>2017</v>
      </c>
      <c r="AA193" s="47"/>
    </row>
    <row r="194" spans="1:27" s="65" customFormat="1" ht="76.5" customHeight="1" x14ac:dyDescent="0.2">
      <c r="A194" s="5" t="s">
        <v>745</v>
      </c>
      <c r="B194" s="6" t="s">
        <v>33</v>
      </c>
      <c r="C194" s="6" t="s">
        <v>537</v>
      </c>
      <c r="D194" s="48" t="s">
        <v>538</v>
      </c>
      <c r="E194" s="48" t="s">
        <v>539</v>
      </c>
      <c r="F194" s="48" t="s">
        <v>538</v>
      </c>
      <c r="G194" s="48" t="s">
        <v>539</v>
      </c>
      <c r="H194" s="48" t="s">
        <v>540</v>
      </c>
      <c r="I194" s="48" t="s">
        <v>541</v>
      </c>
      <c r="J194" s="48" t="s">
        <v>50</v>
      </c>
      <c r="K194" s="48">
        <v>0</v>
      </c>
      <c r="L194" s="9">
        <v>710000000</v>
      </c>
      <c r="M194" s="11" t="s">
        <v>46</v>
      </c>
      <c r="N194" s="52" t="s">
        <v>132</v>
      </c>
      <c r="O194" s="35" t="s">
        <v>43</v>
      </c>
      <c r="P194" s="26"/>
      <c r="Q194" s="32" t="s">
        <v>44</v>
      </c>
      <c r="R194" s="48" t="s">
        <v>135</v>
      </c>
      <c r="S194" s="26"/>
      <c r="T194" s="23"/>
      <c r="U194" s="53"/>
      <c r="V194" s="54"/>
      <c r="W194" s="54">
        <v>12000000</v>
      </c>
      <c r="X194" s="54">
        <f t="shared" si="16"/>
        <v>12000000</v>
      </c>
      <c r="Y194" s="55"/>
      <c r="Z194" s="56">
        <v>2017</v>
      </c>
      <c r="AA194" s="32"/>
    </row>
    <row r="195" spans="1:27" s="65" customFormat="1" ht="76.5" customHeight="1" x14ac:dyDescent="0.2">
      <c r="A195" s="5" t="s">
        <v>746</v>
      </c>
      <c r="B195" s="6" t="s">
        <v>33</v>
      </c>
      <c r="C195" s="6" t="s">
        <v>542</v>
      </c>
      <c r="D195" s="48" t="s">
        <v>543</v>
      </c>
      <c r="E195" s="48" t="s">
        <v>544</v>
      </c>
      <c r="F195" s="48" t="s">
        <v>543</v>
      </c>
      <c r="G195" s="48" t="s">
        <v>544</v>
      </c>
      <c r="H195" s="48" t="s">
        <v>545</v>
      </c>
      <c r="I195" s="48" t="s">
        <v>546</v>
      </c>
      <c r="J195" s="48" t="s">
        <v>50</v>
      </c>
      <c r="K195" s="48">
        <v>100</v>
      </c>
      <c r="L195" s="9">
        <v>710000000</v>
      </c>
      <c r="M195" s="11" t="s">
        <v>46</v>
      </c>
      <c r="N195" s="52" t="s">
        <v>42</v>
      </c>
      <c r="O195" s="35" t="s">
        <v>43</v>
      </c>
      <c r="P195" s="26"/>
      <c r="Q195" s="52" t="s">
        <v>502</v>
      </c>
      <c r="R195" s="48" t="s">
        <v>45</v>
      </c>
      <c r="S195" s="26"/>
      <c r="T195" s="23"/>
      <c r="U195" s="53"/>
      <c r="V195" s="54"/>
      <c r="W195" s="54">
        <v>2008928.5714285711</v>
      </c>
      <c r="X195" s="54">
        <f>W195*1.12</f>
        <v>2250000</v>
      </c>
      <c r="Y195" s="26"/>
      <c r="Z195" s="56">
        <v>2017</v>
      </c>
      <c r="AA195" s="32"/>
    </row>
    <row r="196" spans="1:27" s="65" customFormat="1" ht="89.25" customHeight="1" x14ac:dyDescent="0.2">
      <c r="A196" s="5" t="s">
        <v>747</v>
      </c>
      <c r="B196" s="6" t="s">
        <v>33</v>
      </c>
      <c r="C196" s="6" t="s">
        <v>404</v>
      </c>
      <c r="D196" s="48" t="s">
        <v>405</v>
      </c>
      <c r="E196" s="48" t="s">
        <v>547</v>
      </c>
      <c r="F196" s="48" t="s">
        <v>405</v>
      </c>
      <c r="G196" s="48" t="s">
        <v>548</v>
      </c>
      <c r="H196" s="48" t="s">
        <v>559</v>
      </c>
      <c r="I196" s="48" t="s">
        <v>549</v>
      </c>
      <c r="J196" s="48" t="s">
        <v>50</v>
      </c>
      <c r="K196" s="48">
        <v>0</v>
      </c>
      <c r="L196" s="9">
        <v>710000000</v>
      </c>
      <c r="M196" s="11" t="s">
        <v>46</v>
      </c>
      <c r="N196" s="11" t="s">
        <v>42</v>
      </c>
      <c r="O196" s="35" t="s">
        <v>43</v>
      </c>
      <c r="P196" s="26"/>
      <c r="Q196" s="32" t="s">
        <v>44</v>
      </c>
      <c r="R196" s="48" t="s">
        <v>45</v>
      </c>
      <c r="S196" s="26"/>
      <c r="T196" s="23"/>
      <c r="U196" s="53"/>
      <c r="V196" s="54"/>
      <c r="W196" s="54">
        <v>550000</v>
      </c>
      <c r="X196" s="54">
        <f t="shared" ref="X196:X198" si="17">W196*1.12</f>
        <v>616000.00000000012</v>
      </c>
      <c r="Y196" s="55"/>
      <c r="Z196" s="56">
        <v>2017</v>
      </c>
      <c r="AA196" s="32"/>
    </row>
    <row r="197" spans="1:27" s="65" customFormat="1" ht="76.5" customHeight="1" x14ac:dyDescent="0.2">
      <c r="A197" s="5" t="s">
        <v>748</v>
      </c>
      <c r="B197" s="6" t="s">
        <v>33</v>
      </c>
      <c r="C197" s="6" t="s">
        <v>550</v>
      </c>
      <c r="D197" s="48" t="s">
        <v>551</v>
      </c>
      <c r="E197" s="48" t="s">
        <v>552</v>
      </c>
      <c r="F197" s="48" t="s">
        <v>551</v>
      </c>
      <c r="G197" s="48" t="s">
        <v>552</v>
      </c>
      <c r="H197" s="48" t="s">
        <v>553</v>
      </c>
      <c r="I197" s="48" t="s">
        <v>554</v>
      </c>
      <c r="J197" s="23" t="s">
        <v>50</v>
      </c>
      <c r="K197" s="26">
        <v>100</v>
      </c>
      <c r="L197" s="9">
        <v>710000000</v>
      </c>
      <c r="M197" s="11" t="s">
        <v>46</v>
      </c>
      <c r="N197" s="11" t="s">
        <v>42</v>
      </c>
      <c r="O197" s="35" t="s">
        <v>43</v>
      </c>
      <c r="P197" s="26"/>
      <c r="Q197" s="32" t="s">
        <v>44</v>
      </c>
      <c r="R197" s="48" t="s">
        <v>135</v>
      </c>
      <c r="S197" s="26"/>
      <c r="T197" s="23"/>
      <c r="U197" s="53"/>
      <c r="V197" s="54"/>
      <c r="W197" s="54">
        <v>450000</v>
      </c>
      <c r="X197" s="54">
        <f t="shared" si="17"/>
        <v>504000.00000000006</v>
      </c>
      <c r="Y197" s="26"/>
      <c r="Z197" s="56">
        <v>2017</v>
      </c>
      <c r="AA197" s="32"/>
    </row>
    <row r="198" spans="1:27" s="65" customFormat="1" ht="89.25" customHeight="1" x14ac:dyDescent="0.2">
      <c r="A198" s="5" t="s">
        <v>749</v>
      </c>
      <c r="B198" s="6" t="s">
        <v>33</v>
      </c>
      <c r="C198" s="6" t="s">
        <v>141</v>
      </c>
      <c r="D198" s="48" t="s">
        <v>142</v>
      </c>
      <c r="E198" s="48" t="s">
        <v>555</v>
      </c>
      <c r="F198" s="48" t="s">
        <v>142</v>
      </c>
      <c r="G198" s="48" t="s">
        <v>555</v>
      </c>
      <c r="H198" s="48" t="s">
        <v>556</v>
      </c>
      <c r="I198" s="48" t="s">
        <v>557</v>
      </c>
      <c r="J198" s="23" t="s">
        <v>50</v>
      </c>
      <c r="K198" s="26">
        <v>100</v>
      </c>
      <c r="L198" s="9">
        <v>710000000</v>
      </c>
      <c r="M198" s="11" t="s">
        <v>46</v>
      </c>
      <c r="N198" s="11" t="s">
        <v>42</v>
      </c>
      <c r="O198" s="35" t="s">
        <v>43</v>
      </c>
      <c r="P198" s="26"/>
      <c r="Q198" s="32" t="s">
        <v>44</v>
      </c>
      <c r="R198" s="48" t="s">
        <v>135</v>
      </c>
      <c r="S198" s="26"/>
      <c r="T198" s="23"/>
      <c r="U198" s="53"/>
      <c r="V198" s="54"/>
      <c r="W198" s="54">
        <v>150000</v>
      </c>
      <c r="X198" s="54">
        <f t="shared" si="17"/>
        <v>168000.00000000003</v>
      </c>
      <c r="Y198" s="26"/>
      <c r="Z198" s="56">
        <v>2017</v>
      </c>
      <c r="AA198" s="32"/>
    </row>
    <row r="199" spans="1:27" s="65" customFormat="1" ht="89.25" customHeight="1" x14ac:dyDescent="0.2">
      <c r="A199" s="5" t="s">
        <v>750</v>
      </c>
      <c r="B199" s="6" t="s">
        <v>33</v>
      </c>
      <c r="C199" s="6" t="s">
        <v>196</v>
      </c>
      <c r="D199" s="48" t="s">
        <v>789</v>
      </c>
      <c r="E199" s="48" t="s">
        <v>564</v>
      </c>
      <c r="F199" s="48" t="s">
        <v>197</v>
      </c>
      <c r="G199" s="48" t="s">
        <v>565</v>
      </c>
      <c r="H199" s="48" t="s">
        <v>566</v>
      </c>
      <c r="I199" s="48" t="s">
        <v>567</v>
      </c>
      <c r="J199" s="23" t="s">
        <v>201</v>
      </c>
      <c r="K199" s="26">
        <v>100</v>
      </c>
      <c r="L199" s="9">
        <v>710000000</v>
      </c>
      <c r="M199" s="11" t="s">
        <v>46</v>
      </c>
      <c r="N199" s="11" t="s">
        <v>582</v>
      </c>
      <c r="O199" s="35" t="s">
        <v>43</v>
      </c>
      <c r="P199" s="26"/>
      <c r="Q199" s="32" t="s">
        <v>44</v>
      </c>
      <c r="R199" s="48" t="s">
        <v>45</v>
      </c>
      <c r="S199" s="26"/>
      <c r="T199" s="23"/>
      <c r="U199" s="53"/>
      <c r="V199" s="54"/>
      <c r="W199" s="54">
        <v>4634040</v>
      </c>
      <c r="X199" s="54">
        <f>W199*1.12</f>
        <v>5190124.8000000007</v>
      </c>
      <c r="Y199" s="26"/>
      <c r="Z199" s="56">
        <v>2017</v>
      </c>
      <c r="AA199" s="32"/>
    </row>
    <row r="200" spans="1:27" s="65" customFormat="1" ht="63.75" customHeight="1" x14ac:dyDescent="0.2">
      <c r="A200" s="5" t="s">
        <v>751</v>
      </c>
      <c r="B200" s="6" t="s">
        <v>33</v>
      </c>
      <c r="C200" s="6" t="s">
        <v>568</v>
      </c>
      <c r="D200" s="48" t="s">
        <v>569</v>
      </c>
      <c r="E200" s="48" t="s">
        <v>570</v>
      </c>
      <c r="F200" s="48" t="s">
        <v>569</v>
      </c>
      <c r="G200" s="48" t="s">
        <v>570</v>
      </c>
      <c r="H200" s="48" t="s">
        <v>571</v>
      </c>
      <c r="I200" s="48" t="s">
        <v>572</v>
      </c>
      <c r="J200" s="23" t="s">
        <v>50</v>
      </c>
      <c r="K200" s="26">
        <v>0</v>
      </c>
      <c r="L200" s="9">
        <v>710000000</v>
      </c>
      <c r="M200" s="11" t="s">
        <v>46</v>
      </c>
      <c r="N200" s="11" t="s">
        <v>42</v>
      </c>
      <c r="O200" s="35" t="s">
        <v>43</v>
      </c>
      <c r="P200" s="26"/>
      <c r="Q200" s="32" t="s">
        <v>573</v>
      </c>
      <c r="R200" s="48" t="s">
        <v>45</v>
      </c>
      <c r="S200" s="26"/>
      <c r="T200" s="23"/>
      <c r="U200" s="53"/>
      <c r="V200" s="54"/>
      <c r="W200" s="54">
        <v>648000</v>
      </c>
      <c r="X200" s="54">
        <f>W200</f>
        <v>648000</v>
      </c>
      <c r="Y200" s="26"/>
      <c r="Z200" s="56">
        <v>2017</v>
      </c>
      <c r="AA200" s="32"/>
    </row>
    <row r="201" spans="1:27" s="65" customFormat="1" ht="89.25" customHeight="1" x14ac:dyDescent="0.2">
      <c r="A201" s="5" t="s">
        <v>752</v>
      </c>
      <c r="B201" s="69" t="s">
        <v>33</v>
      </c>
      <c r="C201" s="69" t="s">
        <v>583</v>
      </c>
      <c r="D201" s="70" t="s">
        <v>584</v>
      </c>
      <c r="E201" s="70" t="s">
        <v>585</v>
      </c>
      <c r="F201" s="71" t="s">
        <v>584</v>
      </c>
      <c r="G201" s="71" t="s">
        <v>586</v>
      </c>
      <c r="H201" s="71" t="s">
        <v>587</v>
      </c>
      <c r="I201" s="72" t="s">
        <v>588</v>
      </c>
      <c r="J201" s="73" t="s">
        <v>50</v>
      </c>
      <c r="K201" s="73">
        <v>0</v>
      </c>
      <c r="L201" s="71">
        <v>710000000</v>
      </c>
      <c r="M201" s="74" t="s">
        <v>46</v>
      </c>
      <c r="N201" s="74" t="s">
        <v>42</v>
      </c>
      <c r="O201" s="73" t="s">
        <v>43</v>
      </c>
      <c r="P201" s="75"/>
      <c r="Q201" s="73" t="s">
        <v>134</v>
      </c>
      <c r="R201" s="76" t="s">
        <v>45</v>
      </c>
      <c r="S201" s="73"/>
      <c r="T201" s="77"/>
      <c r="U201" s="73"/>
      <c r="V201" s="73"/>
      <c r="W201" s="78">
        <v>8584767.0700000003</v>
      </c>
      <c r="X201" s="78">
        <f t="shared" ref="X201:X207" si="18">W201*1.12</f>
        <v>9614939.1184000019</v>
      </c>
      <c r="Y201" s="78"/>
      <c r="Z201" s="79">
        <v>2017</v>
      </c>
      <c r="AA201" s="73"/>
    </row>
    <row r="202" spans="1:27" s="65" customFormat="1" ht="89.25" customHeight="1" x14ac:dyDescent="0.2">
      <c r="A202" s="5" t="s">
        <v>753</v>
      </c>
      <c r="B202" s="6" t="s">
        <v>33</v>
      </c>
      <c r="C202" s="6" t="s">
        <v>196</v>
      </c>
      <c r="D202" s="7" t="s">
        <v>197</v>
      </c>
      <c r="E202" s="8" t="s">
        <v>198</v>
      </c>
      <c r="F202" s="8" t="s">
        <v>197</v>
      </c>
      <c r="G202" s="8" t="s">
        <v>198</v>
      </c>
      <c r="H202" s="68" t="s">
        <v>596</v>
      </c>
      <c r="I202" s="57" t="s">
        <v>597</v>
      </c>
      <c r="J202" s="10" t="s">
        <v>50</v>
      </c>
      <c r="K202" s="9">
        <v>100</v>
      </c>
      <c r="L202" s="71">
        <v>710000000</v>
      </c>
      <c r="M202" s="74" t="s">
        <v>46</v>
      </c>
      <c r="N202" s="74" t="s">
        <v>42</v>
      </c>
      <c r="O202" s="12" t="s">
        <v>43</v>
      </c>
      <c r="P202" s="10"/>
      <c r="Q202" s="10" t="s">
        <v>44</v>
      </c>
      <c r="R202" s="13" t="s">
        <v>100</v>
      </c>
      <c r="S202" s="10"/>
      <c r="T202" s="10"/>
      <c r="U202" s="10"/>
      <c r="V202" s="15"/>
      <c r="W202" s="15">
        <v>5445000</v>
      </c>
      <c r="X202" s="15">
        <f t="shared" si="18"/>
        <v>6098400.0000000009</v>
      </c>
      <c r="Y202" s="10" t="s">
        <v>68</v>
      </c>
      <c r="Z202" s="79">
        <v>2017</v>
      </c>
      <c r="AA202" s="16"/>
    </row>
    <row r="203" spans="1:27" s="65" customFormat="1" ht="153" customHeight="1" x14ac:dyDescent="0.2">
      <c r="A203" s="5" t="s">
        <v>754</v>
      </c>
      <c r="B203" s="6" t="s">
        <v>33</v>
      </c>
      <c r="C203" s="6" t="s">
        <v>589</v>
      </c>
      <c r="D203" s="7" t="s">
        <v>590</v>
      </c>
      <c r="E203" s="57" t="s">
        <v>591</v>
      </c>
      <c r="F203" s="8" t="s">
        <v>590</v>
      </c>
      <c r="G203" s="57" t="s">
        <v>591</v>
      </c>
      <c r="H203" s="9" t="s">
        <v>592</v>
      </c>
      <c r="I203" s="57" t="s">
        <v>591</v>
      </c>
      <c r="J203" s="10" t="s">
        <v>50</v>
      </c>
      <c r="K203" s="9">
        <v>100</v>
      </c>
      <c r="L203" s="71">
        <v>710000000</v>
      </c>
      <c r="M203" s="74" t="s">
        <v>46</v>
      </c>
      <c r="N203" s="74" t="s">
        <v>42</v>
      </c>
      <c r="O203" s="12" t="s">
        <v>43</v>
      </c>
      <c r="P203" s="10"/>
      <c r="Q203" s="10" t="s">
        <v>44</v>
      </c>
      <c r="R203" s="13" t="s">
        <v>100</v>
      </c>
      <c r="S203" s="10"/>
      <c r="T203" s="10"/>
      <c r="U203" s="10"/>
      <c r="V203" s="15"/>
      <c r="W203" s="15">
        <v>5950000</v>
      </c>
      <c r="X203" s="15">
        <f t="shared" si="18"/>
        <v>6664000.0000000009</v>
      </c>
      <c r="Y203" s="10" t="s">
        <v>68</v>
      </c>
      <c r="Z203" s="79">
        <v>2017</v>
      </c>
      <c r="AA203" s="16"/>
    </row>
    <row r="204" spans="1:27" s="65" customFormat="1" ht="76.5" customHeight="1" x14ac:dyDescent="0.2">
      <c r="A204" s="5" t="s">
        <v>755</v>
      </c>
      <c r="B204" s="6" t="s">
        <v>33</v>
      </c>
      <c r="C204" s="6" t="s">
        <v>593</v>
      </c>
      <c r="D204" s="7" t="s">
        <v>594</v>
      </c>
      <c r="E204" s="57" t="s">
        <v>595</v>
      </c>
      <c r="F204" s="8" t="s">
        <v>594</v>
      </c>
      <c r="G204" s="57" t="s">
        <v>595</v>
      </c>
      <c r="H204" s="9"/>
      <c r="I204" s="9"/>
      <c r="J204" s="10" t="s">
        <v>50</v>
      </c>
      <c r="K204" s="9">
        <v>100</v>
      </c>
      <c r="L204" s="9">
        <v>710000000</v>
      </c>
      <c r="M204" s="11" t="s">
        <v>46</v>
      </c>
      <c r="N204" s="11" t="s">
        <v>42</v>
      </c>
      <c r="O204" s="12" t="s">
        <v>43</v>
      </c>
      <c r="P204" s="10"/>
      <c r="Q204" s="10" t="s">
        <v>44</v>
      </c>
      <c r="R204" s="13" t="s">
        <v>100</v>
      </c>
      <c r="S204" s="10"/>
      <c r="T204" s="10"/>
      <c r="U204" s="10"/>
      <c r="V204" s="15"/>
      <c r="W204" s="15">
        <v>23908500</v>
      </c>
      <c r="X204" s="15">
        <f t="shared" si="18"/>
        <v>26777520.000000004</v>
      </c>
      <c r="Y204" s="10" t="s">
        <v>68</v>
      </c>
      <c r="Z204" s="56">
        <v>2017</v>
      </c>
      <c r="AA204" s="16"/>
    </row>
    <row r="205" spans="1:27" s="65" customFormat="1" ht="89.25" customHeight="1" x14ac:dyDescent="0.2">
      <c r="A205" s="5" t="s">
        <v>756</v>
      </c>
      <c r="B205" s="6" t="s">
        <v>33</v>
      </c>
      <c r="C205" s="6" t="s">
        <v>605</v>
      </c>
      <c r="D205" s="80" t="s">
        <v>606</v>
      </c>
      <c r="E205" s="80" t="s">
        <v>607</v>
      </c>
      <c r="F205" s="9" t="s">
        <v>606</v>
      </c>
      <c r="G205" s="9" t="s">
        <v>607</v>
      </c>
      <c r="H205" s="8" t="s">
        <v>598</v>
      </c>
      <c r="I205" s="6" t="s">
        <v>599</v>
      </c>
      <c r="J205" s="10" t="s">
        <v>41</v>
      </c>
      <c r="K205" s="9">
        <v>0</v>
      </c>
      <c r="L205" s="9">
        <v>710000000</v>
      </c>
      <c r="M205" s="11" t="s">
        <v>46</v>
      </c>
      <c r="N205" s="11" t="s">
        <v>403</v>
      </c>
      <c r="O205" s="12" t="s">
        <v>43</v>
      </c>
      <c r="P205" s="10"/>
      <c r="Q205" s="10" t="s">
        <v>44</v>
      </c>
      <c r="R205" s="76" t="s">
        <v>45</v>
      </c>
      <c r="S205" s="10"/>
      <c r="T205" s="10"/>
      <c r="U205" s="10"/>
      <c r="V205" s="15"/>
      <c r="W205" s="15">
        <v>54000000</v>
      </c>
      <c r="X205" s="15">
        <f t="shared" si="18"/>
        <v>60480000.000000007</v>
      </c>
      <c r="Y205" s="10"/>
      <c r="Z205" s="56">
        <v>2017</v>
      </c>
      <c r="AA205" s="16"/>
    </row>
    <row r="206" spans="1:27" s="65" customFormat="1" ht="89.25" customHeight="1" x14ac:dyDescent="0.2">
      <c r="A206" s="5" t="s">
        <v>757</v>
      </c>
      <c r="B206" s="6" t="s">
        <v>33</v>
      </c>
      <c r="C206" s="6" t="s">
        <v>608</v>
      </c>
      <c r="D206" s="80" t="s">
        <v>609</v>
      </c>
      <c r="E206" s="80" t="s">
        <v>600</v>
      </c>
      <c r="F206" s="9" t="s">
        <v>609</v>
      </c>
      <c r="G206" s="9" t="s">
        <v>600</v>
      </c>
      <c r="H206" s="8" t="s">
        <v>601</v>
      </c>
      <c r="I206" s="6" t="s">
        <v>602</v>
      </c>
      <c r="J206" s="10" t="s">
        <v>201</v>
      </c>
      <c r="K206" s="9">
        <v>0</v>
      </c>
      <c r="L206" s="9">
        <v>710000000</v>
      </c>
      <c r="M206" s="11" t="s">
        <v>46</v>
      </c>
      <c r="N206" s="11" t="s">
        <v>582</v>
      </c>
      <c r="O206" s="12" t="s">
        <v>43</v>
      </c>
      <c r="P206" s="10"/>
      <c r="Q206" s="10" t="s">
        <v>44</v>
      </c>
      <c r="R206" s="13" t="s">
        <v>135</v>
      </c>
      <c r="S206" s="10"/>
      <c r="T206" s="10"/>
      <c r="U206" s="10"/>
      <c r="V206" s="15"/>
      <c r="W206" s="15">
        <v>6000000</v>
      </c>
      <c r="X206" s="15">
        <f t="shared" si="18"/>
        <v>6720000.0000000009</v>
      </c>
      <c r="Y206" s="10"/>
      <c r="Z206" s="56">
        <v>2017</v>
      </c>
      <c r="AA206" s="16"/>
    </row>
    <row r="207" spans="1:27" s="65" customFormat="1" ht="153" customHeight="1" x14ac:dyDescent="0.2">
      <c r="A207" s="5" t="s">
        <v>758</v>
      </c>
      <c r="B207" s="6" t="s">
        <v>33</v>
      </c>
      <c r="C207" s="6" t="s">
        <v>610</v>
      </c>
      <c r="D207" s="7" t="s">
        <v>611</v>
      </c>
      <c r="E207" s="57" t="s">
        <v>603</v>
      </c>
      <c r="F207" s="8" t="s">
        <v>612</v>
      </c>
      <c r="G207" s="57" t="s">
        <v>604</v>
      </c>
      <c r="H207" s="9" t="s">
        <v>613</v>
      </c>
      <c r="I207" s="9" t="s">
        <v>604</v>
      </c>
      <c r="J207" s="10" t="s">
        <v>41</v>
      </c>
      <c r="K207" s="9">
        <v>0</v>
      </c>
      <c r="L207" s="9">
        <v>710000000</v>
      </c>
      <c r="M207" s="11" t="s">
        <v>46</v>
      </c>
      <c r="N207" s="11" t="s">
        <v>58</v>
      </c>
      <c r="O207" s="12" t="s">
        <v>43</v>
      </c>
      <c r="P207" s="10"/>
      <c r="Q207" s="10" t="s">
        <v>44</v>
      </c>
      <c r="R207" s="76" t="s">
        <v>45</v>
      </c>
      <c r="S207" s="10"/>
      <c r="T207" s="10"/>
      <c r="U207" s="10"/>
      <c r="V207" s="15"/>
      <c r="W207" s="15">
        <v>30000000</v>
      </c>
      <c r="X207" s="15">
        <f t="shared" si="18"/>
        <v>33600000</v>
      </c>
      <c r="Y207" s="10"/>
      <c r="Z207" s="56">
        <v>2017</v>
      </c>
      <c r="AA207" s="16"/>
    </row>
    <row r="208" spans="1:27" ht="63.75" customHeight="1" x14ac:dyDescent="0.2">
      <c r="A208" s="82" t="s">
        <v>763</v>
      </c>
      <c r="B208" s="6" t="s">
        <v>33</v>
      </c>
      <c r="C208" s="6" t="s">
        <v>428</v>
      </c>
      <c r="D208" s="7" t="s">
        <v>429</v>
      </c>
      <c r="E208" s="12" t="s">
        <v>430</v>
      </c>
      <c r="F208" s="8" t="s">
        <v>429</v>
      </c>
      <c r="G208" s="12" t="s">
        <v>430</v>
      </c>
      <c r="H208" s="9" t="s">
        <v>431</v>
      </c>
      <c r="I208" s="12" t="s">
        <v>432</v>
      </c>
      <c r="J208" s="10" t="s">
        <v>41</v>
      </c>
      <c r="K208" s="9">
        <v>100</v>
      </c>
      <c r="L208" s="9">
        <v>710000000</v>
      </c>
      <c r="M208" s="11" t="s">
        <v>46</v>
      </c>
      <c r="N208" s="11" t="s">
        <v>58</v>
      </c>
      <c r="O208" s="12" t="s">
        <v>43</v>
      </c>
      <c r="P208" s="10"/>
      <c r="Q208" s="10" t="s">
        <v>44</v>
      </c>
      <c r="R208" s="76" t="s">
        <v>45</v>
      </c>
      <c r="S208" s="14"/>
      <c r="T208" s="10"/>
      <c r="U208" s="10"/>
      <c r="V208" s="15"/>
      <c r="W208" s="15">
        <v>0</v>
      </c>
      <c r="X208" s="15">
        <f>W208*1.12</f>
        <v>0</v>
      </c>
      <c r="Y208" s="10"/>
      <c r="Z208" s="10">
        <v>2017</v>
      </c>
      <c r="AA208" s="18"/>
    </row>
    <row r="209" spans="1:27" ht="63.75" customHeight="1" x14ac:dyDescent="0.2">
      <c r="A209" s="82" t="s">
        <v>948</v>
      </c>
      <c r="B209" s="6" t="s">
        <v>33</v>
      </c>
      <c r="C209" s="6" t="s">
        <v>428</v>
      </c>
      <c r="D209" s="7" t="s">
        <v>429</v>
      </c>
      <c r="E209" s="12" t="s">
        <v>430</v>
      </c>
      <c r="F209" s="8" t="s">
        <v>429</v>
      </c>
      <c r="G209" s="12" t="s">
        <v>430</v>
      </c>
      <c r="H209" s="9" t="s">
        <v>431</v>
      </c>
      <c r="I209" s="12" t="s">
        <v>432</v>
      </c>
      <c r="J209" s="10" t="s">
        <v>41</v>
      </c>
      <c r="K209" s="9">
        <v>100</v>
      </c>
      <c r="L209" s="9">
        <v>710000000</v>
      </c>
      <c r="M209" s="11" t="s">
        <v>46</v>
      </c>
      <c r="N209" s="11" t="s">
        <v>946</v>
      </c>
      <c r="O209" s="12" t="s">
        <v>43</v>
      </c>
      <c r="P209" s="10"/>
      <c r="Q209" s="10" t="s">
        <v>44</v>
      </c>
      <c r="R209" s="76" t="s">
        <v>45</v>
      </c>
      <c r="S209" s="14"/>
      <c r="T209" s="10"/>
      <c r="U209" s="10"/>
      <c r="V209" s="15"/>
      <c r="W209" s="15">
        <v>29545607</v>
      </c>
      <c r="X209" s="15">
        <f>W209*1.12</f>
        <v>33091079.840000004</v>
      </c>
      <c r="Y209" s="10"/>
      <c r="Z209" s="10">
        <v>2017</v>
      </c>
      <c r="AA209" s="16" t="s">
        <v>798</v>
      </c>
    </row>
    <row r="210" spans="1:27" ht="63.75" customHeight="1" x14ac:dyDescent="0.2">
      <c r="A210" s="82" t="s">
        <v>772</v>
      </c>
      <c r="B210" s="6" t="s">
        <v>33</v>
      </c>
      <c r="C210" s="6" t="s">
        <v>519</v>
      </c>
      <c r="D210" s="7" t="s">
        <v>520</v>
      </c>
      <c r="E210" s="12" t="s">
        <v>764</v>
      </c>
      <c r="F210" s="8" t="s">
        <v>790</v>
      </c>
      <c r="G210" s="12" t="s">
        <v>765</v>
      </c>
      <c r="H210" s="9" t="s">
        <v>766</v>
      </c>
      <c r="I210" s="12" t="s">
        <v>767</v>
      </c>
      <c r="J210" s="10" t="s">
        <v>50</v>
      </c>
      <c r="K210" s="9">
        <v>0</v>
      </c>
      <c r="L210" s="9">
        <v>710000000</v>
      </c>
      <c r="M210" s="11" t="s">
        <v>46</v>
      </c>
      <c r="N210" s="11" t="s">
        <v>129</v>
      </c>
      <c r="O210" s="12" t="s">
        <v>768</v>
      </c>
      <c r="P210" s="10"/>
      <c r="Q210" s="10" t="s">
        <v>573</v>
      </c>
      <c r="R210" s="76" t="s">
        <v>45</v>
      </c>
      <c r="S210" s="14"/>
      <c r="T210" s="10"/>
      <c r="U210" s="10"/>
      <c r="V210" s="15"/>
      <c r="W210" s="15">
        <v>17222400</v>
      </c>
      <c r="X210" s="15">
        <f>W210</f>
        <v>17222400</v>
      </c>
      <c r="Y210" s="10"/>
      <c r="Z210" s="10">
        <v>2017</v>
      </c>
      <c r="AA210" s="18"/>
    </row>
    <row r="211" spans="1:27" ht="63.75" customHeight="1" x14ac:dyDescent="0.2">
      <c r="A211" s="82" t="s">
        <v>773</v>
      </c>
      <c r="B211" s="6" t="s">
        <v>33</v>
      </c>
      <c r="C211" s="6" t="s">
        <v>460</v>
      </c>
      <c r="D211" s="7" t="s">
        <v>461</v>
      </c>
      <c r="E211" s="12" t="s">
        <v>462</v>
      </c>
      <c r="F211" s="8" t="s">
        <v>463</v>
      </c>
      <c r="G211" s="12" t="s">
        <v>769</v>
      </c>
      <c r="H211" s="9" t="s">
        <v>770</v>
      </c>
      <c r="I211" s="12" t="s">
        <v>771</v>
      </c>
      <c r="J211" s="10" t="s">
        <v>50</v>
      </c>
      <c r="K211" s="9">
        <v>0</v>
      </c>
      <c r="L211" s="9">
        <v>710000000</v>
      </c>
      <c r="M211" s="11" t="s">
        <v>46</v>
      </c>
      <c r="N211" s="11" t="s">
        <v>129</v>
      </c>
      <c r="O211" s="12" t="s">
        <v>774</v>
      </c>
      <c r="P211" s="10"/>
      <c r="Q211" s="10" t="s">
        <v>573</v>
      </c>
      <c r="R211" s="76" t="s">
        <v>45</v>
      </c>
      <c r="S211" s="14"/>
      <c r="T211" s="10"/>
      <c r="U211" s="10"/>
      <c r="V211" s="15"/>
      <c r="W211" s="15">
        <v>13248000</v>
      </c>
      <c r="X211" s="15">
        <f>W211</f>
        <v>13248000</v>
      </c>
      <c r="Y211" s="10"/>
      <c r="Z211" s="10">
        <v>2017</v>
      </c>
      <c r="AA211" s="18"/>
    </row>
    <row r="212" spans="1:27" ht="63.75" customHeight="1" x14ac:dyDescent="0.2">
      <c r="A212" s="82" t="s">
        <v>776</v>
      </c>
      <c r="B212" s="6" t="s">
        <v>33</v>
      </c>
      <c r="C212" s="10" t="s">
        <v>141</v>
      </c>
      <c r="D212" s="10" t="s">
        <v>142</v>
      </c>
      <c r="E212" s="10" t="s">
        <v>143</v>
      </c>
      <c r="F212" s="10" t="s">
        <v>142</v>
      </c>
      <c r="G212" s="10" t="s">
        <v>143</v>
      </c>
      <c r="H212" s="9" t="s">
        <v>775</v>
      </c>
      <c r="I212" s="9" t="s">
        <v>145</v>
      </c>
      <c r="J212" s="6" t="s">
        <v>41</v>
      </c>
      <c r="K212" s="27">
        <v>0</v>
      </c>
      <c r="L212" s="9">
        <v>710000000</v>
      </c>
      <c r="M212" s="11" t="s">
        <v>46</v>
      </c>
      <c r="N212" s="11" t="s">
        <v>582</v>
      </c>
      <c r="O212" s="10" t="s">
        <v>43</v>
      </c>
      <c r="P212" s="10"/>
      <c r="Q212" s="10" t="s">
        <v>44</v>
      </c>
      <c r="R212" s="13" t="s">
        <v>45</v>
      </c>
      <c r="S212" s="10"/>
      <c r="T212" s="10"/>
      <c r="U212" s="10"/>
      <c r="V212" s="10"/>
      <c r="W212" s="83">
        <v>0</v>
      </c>
      <c r="X212" s="83">
        <f t="shared" ref="X212:X219" si="19">W212*1.12</f>
        <v>0</v>
      </c>
      <c r="Y212" s="10"/>
      <c r="Z212" s="10">
        <v>2017</v>
      </c>
      <c r="AA212" s="10" t="s">
        <v>800</v>
      </c>
    </row>
    <row r="213" spans="1:27" ht="63.75" customHeight="1" x14ac:dyDescent="0.2">
      <c r="A213" s="82" t="s">
        <v>806</v>
      </c>
      <c r="B213" s="6" t="s">
        <v>33</v>
      </c>
      <c r="C213" s="6" t="s">
        <v>243</v>
      </c>
      <c r="D213" s="7" t="s">
        <v>244</v>
      </c>
      <c r="E213" s="8" t="s">
        <v>245</v>
      </c>
      <c r="F213" s="8" t="s">
        <v>244</v>
      </c>
      <c r="G213" s="8" t="s">
        <v>245</v>
      </c>
      <c r="H213" s="9" t="s">
        <v>248</v>
      </c>
      <c r="I213" s="9" t="s">
        <v>249</v>
      </c>
      <c r="J213" s="10" t="s">
        <v>50</v>
      </c>
      <c r="K213" s="9">
        <v>80</v>
      </c>
      <c r="L213" s="9">
        <v>710000000</v>
      </c>
      <c r="M213" s="11" t="s">
        <v>46</v>
      </c>
      <c r="N213" s="11" t="s">
        <v>581</v>
      </c>
      <c r="O213" s="12" t="s">
        <v>250</v>
      </c>
      <c r="P213" s="10"/>
      <c r="Q213" s="10" t="s">
        <v>808</v>
      </c>
      <c r="R213" s="13" t="s">
        <v>45</v>
      </c>
      <c r="S213" s="14"/>
      <c r="T213" s="10"/>
      <c r="U213" s="10"/>
      <c r="V213" s="15"/>
      <c r="W213" s="15">
        <v>5748400</v>
      </c>
      <c r="X213" s="15">
        <f t="shared" si="19"/>
        <v>6438208.0000000009</v>
      </c>
      <c r="Y213" s="10"/>
      <c r="Z213" s="10">
        <v>2017</v>
      </c>
      <c r="AA213" s="16"/>
    </row>
    <row r="214" spans="1:27" ht="63.75" customHeight="1" x14ac:dyDescent="0.2">
      <c r="A214" s="82" t="s">
        <v>807</v>
      </c>
      <c r="B214" s="6" t="s">
        <v>33</v>
      </c>
      <c r="C214" s="6" t="s">
        <v>243</v>
      </c>
      <c r="D214" s="7" t="s">
        <v>244</v>
      </c>
      <c r="E214" s="8" t="s">
        <v>245</v>
      </c>
      <c r="F214" s="8" t="s">
        <v>244</v>
      </c>
      <c r="G214" s="8" t="s">
        <v>245</v>
      </c>
      <c r="H214" s="9" t="s">
        <v>251</v>
      </c>
      <c r="I214" s="9" t="s">
        <v>252</v>
      </c>
      <c r="J214" s="10" t="s">
        <v>50</v>
      </c>
      <c r="K214" s="9">
        <v>80</v>
      </c>
      <c r="L214" s="9">
        <v>710000000</v>
      </c>
      <c r="M214" s="11" t="s">
        <v>46</v>
      </c>
      <c r="N214" s="11" t="s">
        <v>581</v>
      </c>
      <c r="O214" s="12" t="s">
        <v>253</v>
      </c>
      <c r="P214" s="10"/>
      <c r="Q214" s="10" t="s">
        <v>808</v>
      </c>
      <c r="R214" s="13" t="s">
        <v>45</v>
      </c>
      <c r="S214" s="14"/>
      <c r="T214" s="10"/>
      <c r="U214" s="10"/>
      <c r="V214" s="15"/>
      <c r="W214" s="15">
        <v>2252800</v>
      </c>
      <c r="X214" s="15">
        <f t="shared" si="19"/>
        <v>2523136.0000000005</v>
      </c>
      <c r="Y214" s="10"/>
      <c r="Z214" s="10">
        <v>2017</v>
      </c>
      <c r="AA214" s="16"/>
    </row>
    <row r="215" spans="1:27" ht="63.75" customHeight="1" x14ac:dyDescent="0.2">
      <c r="A215" s="82" t="s">
        <v>824</v>
      </c>
      <c r="B215" s="6" t="s">
        <v>33</v>
      </c>
      <c r="C215" s="7" t="s">
        <v>826</v>
      </c>
      <c r="D215" s="7" t="s">
        <v>827</v>
      </c>
      <c r="E215" s="7" t="s">
        <v>828</v>
      </c>
      <c r="F215" s="8" t="s">
        <v>829</v>
      </c>
      <c r="G215" s="7" t="s">
        <v>828</v>
      </c>
      <c r="H215" s="9" t="s">
        <v>830</v>
      </c>
      <c r="I215" s="9" t="s">
        <v>831</v>
      </c>
      <c r="J215" s="10" t="s">
        <v>50</v>
      </c>
      <c r="K215" s="9">
        <v>100</v>
      </c>
      <c r="L215" s="9">
        <v>710000000</v>
      </c>
      <c r="M215" s="11" t="s">
        <v>46</v>
      </c>
      <c r="N215" s="11" t="s">
        <v>58</v>
      </c>
      <c r="O215" s="12" t="s">
        <v>43</v>
      </c>
      <c r="P215" s="10"/>
      <c r="Q215" s="6" t="s">
        <v>44</v>
      </c>
      <c r="R215" s="13" t="s">
        <v>45</v>
      </c>
      <c r="S215" s="14"/>
      <c r="T215" s="10"/>
      <c r="U215" s="10"/>
      <c r="V215" s="15"/>
      <c r="W215" s="15">
        <v>3343755</v>
      </c>
      <c r="X215" s="15">
        <f t="shared" si="19"/>
        <v>3745005.6000000006</v>
      </c>
      <c r="Y215" s="10"/>
      <c r="Z215" s="10">
        <v>2017</v>
      </c>
      <c r="AA215" s="16"/>
    </row>
    <row r="216" spans="1:27" ht="63.75" customHeight="1" x14ac:dyDescent="0.2">
      <c r="A216" s="82" t="s">
        <v>825</v>
      </c>
      <c r="B216" s="6" t="s">
        <v>33</v>
      </c>
      <c r="C216" s="7" t="s">
        <v>826</v>
      </c>
      <c r="D216" s="7" t="s">
        <v>827</v>
      </c>
      <c r="E216" s="7" t="s">
        <v>828</v>
      </c>
      <c r="F216" s="8" t="s">
        <v>829</v>
      </c>
      <c r="G216" s="7" t="s">
        <v>828</v>
      </c>
      <c r="H216" s="9" t="s">
        <v>830</v>
      </c>
      <c r="I216" s="9" t="s">
        <v>831</v>
      </c>
      <c r="J216" s="10" t="s">
        <v>50</v>
      </c>
      <c r="K216" s="9">
        <v>100</v>
      </c>
      <c r="L216" s="9">
        <v>710000000</v>
      </c>
      <c r="M216" s="11" t="s">
        <v>46</v>
      </c>
      <c r="N216" s="11" t="s">
        <v>58</v>
      </c>
      <c r="O216" s="12" t="s">
        <v>43</v>
      </c>
      <c r="P216" s="10"/>
      <c r="Q216" s="6" t="s">
        <v>44</v>
      </c>
      <c r="R216" s="13" t="s">
        <v>45</v>
      </c>
      <c r="S216" s="14"/>
      <c r="T216" s="10"/>
      <c r="U216" s="10"/>
      <c r="V216" s="15"/>
      <c r="W216" s="15">
        <v>3343755</v>
      </c>
      <c r="X216" s="15">
        <f t="shared" si="19"/>
        <v>3745005.6000000006</v>
      </c>
      <c r="Y216" s="10"/>
      <c r="Z216" s="10">
        <v>2017</v>
      </c>
      <c r="AA216" s="16"/>
    </row>
    <row r="217" spans="1:27" ht="63.75" customHeight="1" x14ac:dyDescent="0.2">
      <c r="A217" s="82" t="s">
        <v>832</v>
      </c>
      <c r="B217" s="6" t="s">
        <v>33</v>
      </c>
      <c r="C217" s="95" t="s">
        <v>106</v>
      </c>
      <c r="D217" s="10" t="s">
        <v>107</v>
      </c>
      <c r="E217" s="6" t="s">
        <v>833</v>
      </c>
      <c r="F217" s="10" t="s">
        <v>109</v>
      </c>
      <c r="G217" s="6" t="s">
        <v>834</v>
      </c>
      <c r="H217" s="10" t="s">
        <v>835</v>
      </c>
      <c r="I217" s="6" t="s">
        <v>836</v>
      </c>
      <c r="J217" s="34" t="s">
        <v>50</v>
      </c>
      <c r="K217" s="26">
        <v>100</v>
      </c>
      <c r="L217" s="9">
        <v>710000000</v>
      </c>
      <c r="M217" s="11" t="s">
        <v>46</v>
      </c>
      <c r="N217" s="11" t="s">
        <v>58</v>
      </c>
      <c r="O217" s="34" t="s">
        <v>837</v>
      </c>
      <c r="P217" s="96"/>
      <c r="Q217" s="6" t="s">
        <v>44</v>
      </c>
      <c r="R217" s="13" t="s">
        <v>45</v>
      </c>
      <c r="S217" s="96"/>
      <c r="T217" s="96"/>
      <c r="U217" s="96"/>
      <c r="V217" s="97"/>
      <c r="W217" s="15">
        <f>234000/112*100</f>
        <v>208928.57142857142</v>
      </c>
      <c r="X217" s="15">
        <f t="shared" si="19"/>
        <v>234000</v>
      </c>
      <c r="Y217" s="96"/>
      <c r="Z217" s="98">
        <v>2017</v>
      </c>
      <c r="AA217" s="34"/>
    </row>
    <row r="218" spans="1:27" ht="63.75" customHeight="1" x14ac:dyDescent="0.2">
      <c r="A218" s="82" t="s">
        <v>838</v>
      </c>
      <c r="B218" s="45" t="s">
        <v>33</v>
      </c>
      <c r="C218" s="45" t="s">
        <v>161</v>
      </c>
      <c r="D218" s="99" t="s">
        <v>162</v>
      </c>
      <c r="E218" s="45" t="s">
        <v>163</v>
      </c>
      <c r="F218" s="99" t="s">
        <v>162</v>
      </c>
      <c r="G218" s="45" t="s">
        <v>163</v>
      </c>
      <c r="H218" s="34" t="s">
        <v>839</v>
      </c>
      <c r="I218" s="34" t="s">
        <v>840</v>
      </c>
      <c r="J218" s="34" t="s">
        <v>50</v>
      </c>
      <c r="K218" s="100">
        <v>100</v>
      </c>
      <c r="L218" s="9">
        <v>710000000</v>
      </c>
      <c r="M218" s="11" t="s">
        <v>46</v>
      </c>
      <c r="N218" s="11" t="s">
        <v>58</v>
      </c>
      <c r="O218" s="34" t="s">
        <v>841</v>
      </c>
      <c r="P218" s="100"/>
      <c r="Q218" s="32" t="s">
        <v>842</v>
      </c>
      <c r="R218" s="13" t="s">
        <v>45</v>
      </c>
      <c r="S218" s="100"/>
      <c r="T218" s="100"/>
      <c r="U218" s="101"/>
      <c r="V218" s="61"/>
      <c r="W218" s="15">
        <v>17397793.399999999</v>
      </c>
      <c r="X218" s="15">
        <f t="shared" si="19"/>
        <v>19485528.607999999</v>
      </c>
      <c r="Y218" s="100" t="s">
        <v>68</v>
      </c>
      <c r="Z218" s="102">
        <v>2017</v>
      </c>
      <c r="AA218" s="100"/>
    </row>
    <row r="219" spans="1:27" ht="63.75" customHeight="1" x14ac:dyDescent="0.2">
      <c r="A219" s="82" t="s">
        <v>843</v>
      </c>
      <c r="B219" s="45" t="s">
        <v>33</v>
      </c>
      <c r="C219" s="45" t="s">
        <v>284</v>
      </c>
      <c r="D219" s="99" t="s">
        <v>285</v>
      </c>
      <c r="E219" s="45" t="s">
        <v>282</v>
      </c>
      <c r="F219" s="99" t="s">
        <v>285</v>
      </c>
      <c r="G219" s="45" t="s">
        <v>282</v>
      </c>
      <c r="H219" s="34" t="s">
        <v>844</v>
      </c>
      <c r="I219" s="34" t="s">
        <v>845</v>
      </c>
      <c r="J219" s="34" t="s">
        <v>41</v>
      </c>
      <c r="K219" s="27">
        <v>100</v>
      </c>
      <c r="L219" s="9">
        <v>710000000</v>
      </c>
      <c r="M219" s="11" t="s">
        <v>46</v>
      </c>
      <c r="N219" s="28" t="s">
        <v>403</v>
      </c>
      <c r="O219" s="10" t="s">
        <v>43</v>
      </c>
      <c r="P219" s="100"/>
      <c r="Q219" s="6" t="s">
        <v>44</v>
      </c>
      <c r="R219" s="13" t="s">
        <v>45</v>
      </c>
      <c r="S219" s="100"/>
      <c r="T219" s="100"/>
      <c r="U219" s="101"/>
      <c r="V219" s="61"/>
      <c r="W219" s="15">
        <v>28000000</v>
      </c>
      <c r="X219" s="15">
        <f t="shared" si="19"/>
        <v>31360000.000000004</v>
      </c>
      <c r="Y219" s="100"/>
      <c r="Z219" s="102">
        <v>2017</v>
      </c>
      <c r="AA219" s="100"/>
    </row>
    <row r="220" spans="1:27" ht="63.75" customHeight="1" x14ac:dyDescent="0.2">
      <c r="A220" s="82" t="s">
        <v>918</v>
      </c>
      <c r="B220" s="6" t="s">
        <v>33</v>
      </c>
      <c r="C220" s="6" t="s">
        <v>34</v>
      </c>
      <c r="D220" s="7" t="s">
        <v>35</v>
      </c>
      <c r="E220" s="8" t="s">
        <v>36</v>
      </c>
      <c r="F220" s="8" t="s">
        <v>37</v>
      </c>
      <c r="G220" s="8" t="s">
        <v>38</v>
      </c>
      <c r="H220" s="11" t="s">
        <v>924</v>
      </c>
      <c r="I220" s="60" t="s">
        <v>925</v>
      </c>
      <c r="J220" s="10" t="s">
        <v>201</v>
      </c>
      <c r="K220" s="9">
        <v>0</v>
      </c>
      <c r="L220" s="9">
        <v>710000000</v>
      </c>
      <c r="M220" s="11" t="s">
        <v>46</v>
      </c>
      <c r="N220" s="11" t="s">
        <v>403</v>
      </c>
      <c r="O220" s="12" t="s">
        <v>43</v>
      </c>
      <c r="P220" s="10"/>
      <c r="Q220" s="10" t="s">
        <v>44</v>
      </c>
      <c r="R220" s="13" t="s">
        <v>45</v>
      </c>
      <c r="S220" s="14"/>
      <c r="T220" s="10"/>
      <c r="U220" s="10"/>
      <c r="V220" s="15"/>
      <c r="W220" s="15">
        <v>4962612.26</v>
      </c>
      <c r="X220" s="15">
        <f>1.12*W220</f>
        <v>5558125.7312000003</v>
      </c>
      <c r="Y220" s="10"/>
      <c r="Z220" s="10">
        <v>2017</v>
      </c>
      <c r="AA220" s="16"/>
    </row>
    <row r="221" spans="1:27" ht="63.75" customHeight="1" x14ac:dyDescent="0.2">
      <c r="A221" s="82" t="s">
        <v>931</v>
      </c>
      <c r="B221" s="6" t="s">
        <v>33</v>
      </c>
      <c r="C221" s="120" t="s">
        <v>537</v>
      </c>
      <c r="D221" s="48" t="s">
        <v>538</v>
      </c>
      <c r="E221" s="48" t="s">
        <v>539</v>
      </c>
      <c r="F221" s="48" t="s">
        <v>538</v>
      </c>
      <c r="G221" s="48" t="s">
        <v>539</v>
      </c>
      <c r="H221" s="8" t="s">
        <v>975</v>
      </c>
      <c r="I221" s="6" t="s">
        <v>976</v>
      </c>
      <c r="J221" s="26" t="s">
        <v>50</v>
      </c>
      <c r="K221" s="100">
        <v>100</v>
      </c>
      <c r="L221" s="9">
        <v>710000000</v>
      </c>
      <c r="M221" s="11" t="s">
        <v>46</v>
      </c>
      <c r="N221" s="11" t="s">
        <v>946</v>
      </c>
      <c r="O221" s="10" t="s">
        <v>43</v>
      </c>
      <c r="P221" s="27"/>
      <c r="Q221" s="10" t="s">
        <v>44</v>
      </c>
      <c r="R221" s="10" t="s">
        <v>135</v>
      </c>
      <c r="S221" s="10"/>
      <c r="T221" s="10"/>
      <c r="U221" s="10"/>
      <c r="V221" s="29"/>
      <c r="W221" s="29">
        <v>270167</v>
      </c>
      <c r="X221" s="29">
        <f>W221*1.12</f>
        <v>302587.04000000004</v>
      </c>
      <c r="Y221" s="100" t="s">
        <v>68</v>
      </c>
      <c r="Z221" s="28">
        <v>2017</v>
      </c>
      <c r="AA221" s="10"/>
    </row>
    <row r="222" spans="1:27" ht="63.75" customHeight="1" x14ac:dyDescent="0.2">
      <c r="A222" s="82" t="s">
        <v>932</v>
      </c>
      <c r="B222" s="6" t="s">
        <v>33</v>
      </c>
      <c r="C222" s="105" t="s">
        <v>161</v>
      </c>
      <c r="D222" s="106" t="s">
        <v>162</v>
      </c>
      <c r="E222" s="107" t="s">
        <v>934</v>
      </c>
      <c r="F222" s="106" t="s">
        <v>162</v>
      </c>
      <c r="G222" s="107" t="s">
        <v>935</v>
      </c>
      <c r="H222" s="108" t="s">
        <v>936</v>
      </c>
      <c r="I222" s="108" t="s">
        <v>937</v>
      </c>
      <c r="J222" s="27" t="s">
        <v>201</v>
      </c>
      <c r="K222" s="27">
        <v>80</v>
      </c>
      <c r="L222" s="9">
        <v>710000000</v>
      </c>
      <c r="M222" s="11" t="s">
        <v>46</v>
      </c>
      <c r="N222" s="10" t="s">
        <v>403</v>
      </c>
      <c r="O222" s="10" t="s">
        <v>43</v>
      </c>
      <c r="P222" s="27"/>
      <c r="Q222" s="6" t="s">
        <v>44</v>
      </c>
      <c r="R222" s="10" t="s">
        <v>45</v>
      </c>
      <c r="S222" s="27"/>
      <c r="T222" s="109"/>
      <c r="U222" s="110"/>
      <c r="V222" s="111"/>
      <c r="W222" s="112">
        <v>6000000</v>
      </c>
      <c r="X222" s="111">
        <f>W222*1.12</f>
        <v>6720000.0000000009</v>
      </c>
      <c r="Y222" s="29"/>
      <c r="Z222" s="10">
        <v>2017</v>
      </c>
      <c r="AA222" s="113"/>
    </row>
    <row r="223" spans="1:27" ht="63.75" customHeight="1" x14ac:dyDescent="0.2">
      <c r="A223" s="82" t="s">
        <v>933</v>
      </c>
      <c r="B223" s="6" t="s">
        <v>33</v>
      </c>
      <c r="C223" s="6" t="s">
        <v>938</v>
      </c>
      <c r="D223" s="80" t="s">
        <v>939</v>
      </c>
      <c r="E223" s="80" t="s">
        <v>940</v>
      </c>
      <c r="F223" s="9" t="s">
        <v>941</v>
      </c>
      <c r="G223" s="9" t="s">
        <v>942</v>
      </c>
      <c r="H223" s="9" t="s">
        <v>943</v>
      </c>
      <c r="I223" s="8" t="s">
        <v>944</v>
      </c>
      <c r="J223" s="10" t="s">
        <v>41</v>
      </c>
      <c r="K223" s="100">
        <v>0</v>
      </c>
      <c r="L223" s="9">
        <v>710000000</v>
      </c>
      <c r="M223" s="11" t="s">
        <v>46</v>
      </c>
      <c r="N223" s="114" t="s">
        <v>946</v>
      </c>
      <c r="O223" s="10" t="s">
        <v>43</v>
      </c>
      <c r="P223" s="100"/>
      <c r="Q223" s="6" t="s">
        <v>44</v>
      </c>
      <c r="R223" s="10" t="s">
        <v>45</v>
      </c>
      <c r="S223" s="100"/>
      <c r="T223" s="100"/>
      <c r="U223" s="101"/>
      <c r="V223" s="61"/>
      <c r="W223" s="115">
        <v>48375000</v>
      </c>
      <c r="X223" s="115">
        <f>W223*1.12</f>
        <v>54180000.000000007</v>
      </c>
      <c r="Y223" s="100"/>
      <c r="Z223" s="102">
        <v>2017</v>
      </c>
      <c r="AA223" s="100"/>
    </row>
    <row r="224" spans="1:27" ht="63.75" customHeight="1" x14ac:dyDescent="0.2">
      <c r="A224" s="82" t="s">
        <v>974</v>
      </c>
      <c r="B224" s="6" t="s">
        <v>33</v>
      </c>
      <c r="C224" s="120" t="s">
        <v>537</v>
      </c>
      <c r="D224" s="48" t="s">
        <v>538</v>
      </c>
      <c r="E224" s="48" t="s">
        <v>539</v>
      </c>
      <c r="F224" s="48" t="s">
        <v>538</v>
      </c>
      <c r="G224" s="48" t="s">
        <v>539</v>
      </c>
      <c r="H224" s="8" t="s">
        <v>975</v>
      </c>
      <c r="I224" s="6" t="s">
        <v>976</v>
      </c>
      <c r="J224" s="26" t="s">
        <v>50</v>
      </c>
      <c r="K224" s="100">
        <v>100</v>
      </c>
      <c r="L224" s="9">
        <v>710000000</v>
      </c>
      <c r="M224" s="11" t="s">
        <v>46</v>
      </c>
      <c r="N224" s="11" t="s">
        <v>946</v>
      </c>
      <c r="O224" s="10" t="s">
        <v>43</v>
      </c>
      <c r="P224" s="27"/>
      <c r="Q224" s="10" t="s">
        <v>44</v>
      </c>
      <c r="R224" s="10" t="s">
        <v>135</v>
      </c>
      <c r="S224" s="10"/>
      <c r="T224" s="10"/>
      <c r="U224" s="10"/>
      <c r="V224" s="29"/>
      <c r="W224" s="29">
        <v>270167</v>
      </c>
      <c r="X224" s="29">
        <f>W224*1.12</f>
        <v>302587.04000000004</v>
      </c>
      <c r="Y224" s="100" t="s">
        <v>68</v>
      </c>
      <c r="Z224" s="28">
        <v>2017</v>
      </c>
      <c r="AA224" s="10"/>
    </row>
    <row r="225" spans="1:27" ht="63.75" customHeight="1" x14ac:dyDescent="0.2">
      <c r="A225" s="82" t="s">
        <v>978</v>
      </c>
      <c r="B225" s="6" t="s">
        <v>33</v>
      </c>
      <c r="C225" s="6" t="s">
        <v>1020</v>
      </c>
      <c r="D225" s="7" t="s">
        <v>979</v>
      </c>
      <c r="E225" s="8" t="s">
        <v>1021</v>
      </c>
      <c r="F225" s="8" t="s">
        <v>979</v>
      </c>
      <c r="G225" s="8" t="s">
        <v>1022</v>
      </c>
      <c r="H225" s="9" t="s">
        <v>980</v>
      </c>
      <c r="I225" s="9" t="s">
        <v>981</v>
      </c>
      <c r="J225" s="10" t="s">
        <v>982</v>
      </c>
      <c r="K225" s="9">
        <v>0</v>
      </c>
      <c r="L225" s="9">
        <v>710000000</v>
      </c>
      <c r="M225" s="11" t="s">
        <v>46</v>
      </c>
      <c r="N225" s="11" t="s">
        <v>946</v>
      </c>
      <c r="O225" s="11" t="s">
        <v>43</v>
      </c>
      <c r="P225" s="10"/>
      <c r="Q225" s="10" t="s">
        <v>983</v>
      </c>
      <c r="R225" s="13" t="s">
        <v>45</v>
      </c>
      <c r="S225" s="14"/>
      <c r="T225" s="10"/>
      <c r="U225" s="6"/>
      <c r="V225" s="21"/>
      <c r="W225" s="15">
        <v>23000</v>
      </c>
      <c r="X225" s="15">
        <f t="shared" ref="X225" si="20">W225*1.12</f>
        <v>25760.000000000004</v>
      </c>
      <c r="Y225" s="10"/>
      <c r="Z225" s="10" t="s">
        <v>1023</v>
      </c>
      <c r="AA225" s="16"/>
    </row>
    <row r="226" spans="1:27" ht="12.75" customHeight="1" x14ac:dyDescent="0.2">
      <c r="A226" s="17" t="s">
        <v>32</v>
      </c>
      <c r="B226" s="4"/>
      <c r="C226" s="4"/>
      <c r="D226" s="4"/>
      <c r="E226" s="4"/>
      <c r="F226" s="4"/>
      <c r="G226" s="4"/>
      <c r="H226" s="4"/>
      <c r="I226" s="4"/>
      <c r="J226" s="4"/>
      <c r="K226" s="4"/>
      <c r="L226" s="4"/>
      <c r="M226" s="4"/>
      <c r="N226" s="4"/>
      <c r="O226" s="4"/>
      <c r="P226" s="4"/>
      <c r="Q226" s="4"/>
      <c r="R226" s="4"/>
      <c r="S226" s="4"/>
      <c r="T226" s="4"/>
      <c r="U226" s="4"/>
      <c r="V226" s="4"/>
      <c r="W226" s="62">
        <f>SUBTOTAL(9,W84:W225)</f>
        <v>4760584334.1080036</v>
      </c>
      <c r="X226" s="62">
        <f>SUBTOTAL(9,X84:X225)</f>
        <v>5276750887.8809652</v>
      </c>
      <c r="Y226" s="4"/>
      <c r="Z226" s="4"/>
      <c r="AA226" s="4"/>
    </row>
    <row r="227" spans="1:27" ht="12.75" customHeight="1" x14ac:dyDescent="0.2">
      <c r="A227" s="58" t="s">
        <v>560</v>
      </c>
      <c r="B227" s="4"/>
      <c r="C227" s="4"/>
      <c r="D227" s="4"/>
      <c r="E227" s="4"/>
      <c r="F227" s="4"/>
      <c r="G227" s="4"/>
      <c r="H227" s="4"/>
      <c r="I227" s="4"/>
      <c r="J227" s="4"/>
      <c r="K227" s="4"/>
      <c r="L227" s="4"/>
      <c r="M227" s="4"/>
      <c r="N227" s="4"/>
      <c r="O227" s="4"/>
      <c r="P227" s="4"/>
      <c r="Q227" s="4"/>
      <c r="R227" s="4"/>
      <c r="S227" s="4"/>
      <c r="T227" s="4"/>
      <c r="U227" s="4"/>
      <c r="V227" s="4"/>
      <c r="W227" s="59">
        <f>W63+W82+W226</f>
        <v>174567833015.73526</v>
      </c>
      <c r="X227" s="59">
        <f>X63+X82+X226</f>
        <v>195367282885.74426</v>
      </c>
      <c r="Y227" s="4"/>
      <c r="Z227" s="4"/>
      <c r="AA227" s="4"/>
    </row>
  </sheetData>
  <autoFilter ref="A21:AA227"/>
  <mergeCells count="34">
    <mergeCell ref="V12:AA13"/>
    <mergeCell ref="Y19:Y20"/>
    <mergeCell ref="Z19:Z20"/>
    <mergeCell ref="AA19:AA20"/>
    <mergeCell ref="V16:AA17"/>
    <mergeCell ref="V8:AA9"/>
    <mergeCell ref="A4:AA4"/>
    <mergeCell ref="V6:AA7"/>
    <mergeCell ref="L19:L20"/>
    <mergeCell ref="A19:A20"/>
    <mergeCell ref="B19:B20"/>
    <mergeCell ref="C19:C20"/>
    <mergeCell ref="D19:D20"/>
    <mergeCell ref="E19:E20"/>
    <mergeCell ref="F19:F20"/>
    <mergeCell ref="G19:G20"/>
    <mergeCell ref="H19:H20"/>
    <mergeCell ref="I19:I20"/>
    <mergeCell ref="X19:X20"/>
    <mergeCell ref="M19:M20"/>
    <mergeCell ref="N19:N20"/>
    <mergeCell ref="J19:J20"/>
    <mergeCell ref="K19:K20"/>
    <mergeCell ref="V10:AA11"/>
    <mergeCell ref="O19:O20"/>
    <mergeCell ref="P19:P20"/>
    <mergeCell ref="Q19:Q20"/>
    <mergeCell ref="R19:R20"/>
    <mergeCell ref="S19:S20"/>
    <mergeCell ref="T19:T20"/>
    <mergeCell ref="U19:U20"/>
    <mergeCell ref="V19:V20"/>
    <mergeCell ref="W19:W20"/>
    <mergeCell ref="V14:AA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2017-04-03T05:50:48Z</dcterms:modified>
</cp:coreProperties>
</file>