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625" windowWidth="14805" windowHeight="54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Лист1!$A$6:$AB$51</definedName>
  </definedNames>
  <calcPr calcId="145621"/>
</workbook>
</file>

<file path=xl/calcChain.xml><?xml version="1.0" encoding="utf-8"?>
<calcChain xmlns="http://schemas.openxmlformats.org/spreadsheetml/2006/main">
  <c r="X50" i="1" l="1"/>
  <c r="Y43" i="1"/>
  <c r="X43" i="1"/>
  <c r="X40" i="1"/>
  <c r="Y40" i="1"/>
  <c r="Y51" i="1"/>
  <c r="X51" i="1"/>
  <c r="Y50" i="1"/>
  <c r="X42" i="1" l="1"/>
  <c r="Y42" i="1" l="1"/>
  <c r="Y49" i="1"/>
  <c r="X12" i="1"/>
  <c r="Y11" i="1"/>
  <c r="X39" i="1"/>
  <c r="Y39" i="1" s="1"/>
  <c r="X38" i="1"/>
  <c r="Y38" i="1" s="1"/>
  <c r="X37" i="1"/>
  <c r="Y37" i="1" s="1"/>
  <c r="X36" i="1"/>
  <c r="Y36" i="1" s="1"/>
  <c r="X35" i="1"/>
  <c r="Y35" i="1" s="1"/>
  <c r="X34" i="1"/>
  <c r="Y34" i="1" s="1"/>
  <c r="X33" i="1"/>
  <c r="Y33" i="1" s="1"/>
  <c r="X32" i="1"/>
  <c r="Y32" i="1" s="1"/>
  <c r="X31" i="1"/>
  <c r="Y31" i="1" s="1"/>
  <c r="X30" i="1"/>
  <c r="Y30" i="1" s="1"/>
  <c r="X29" i="1"/>
  <c r="Y29" i="1" s="1"/>
  <c r="X28" i="1"/>
  <c r="Y28" i="1" s="1"/>
  <c r="X27" i="1"/>
  <c r="Y27" i="1" s="1"/>
  <c r="X26" i="1"/>
  <c r="Y26" i="1" s="1"/>
  <c r="Y25" i="1"/>
  <c r="X24" i="1"/>
  <c r="Y24" i="1" s="1"/>
  <c r="X15" i="1"/>
  <c r="Y15" i="1" l="1"/>
  <c r="X23" i="1"/>
  <c r="Y23" i="1" s="1"/>
  <c r="X22" i="1"/>
  <c r="Y22" i="1" s="1"/>
  <c r="X21" i="1"/>
  <c r="Y21" i="1" s="1"/>
  <c r="X20" i="1"/>
  <c r="Y20" i="1" s="1"/>
  <c r="X19" i="1"/>
  <c r="Y19" i="1" s="1"/>
  <c r="X18" i="1"/>
  <c r="Y18" i="1" s="1"/>
  <c r="X17" i="1"/>
  <c r="Y17" i="1" s="1"/>
  <c r="X16" i="1"/>
  <c r="Y16" i="1" s="1"/>
  <c r="X48" i="1"/>
  <c r="Y47" i="1" l="1"/>
  <c r="Y46" i="1"/>
  <c r="Y10" i="1"/>
  <c r="Y9" i="1"/>
  <c r="Y12" i="1" l="1"/>
  <c r="Y53" i="1" s="1"/>
  <c r="Y54" i="1" l="1"/>
  <c r="Y56" i="1"/>
  <c r="Y57" i="1" l="1"/>
</calcChain>
</file>

<file path=xl/sharedStrings.xml><?xml version="1.0" encoding="utf-8"?>
<sst xmlns="http://schemas.openxmlformats.org/spreadsheetml/2006/main" count="660" uniqueCount="291">
  <si>
    <t xml:space="preserve">№ </t>
  </si>
  <si>
    <t>Наименование организации</t>
  </si>
  <si>
    <t>Код  ТРУ</t>
  </si>
  <si>
    <t>Наименование закупаемых товаров, работ и услуг (на русском языке)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</si>
  <si>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</si>
  <si>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русском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</si>
  <si>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</si>
  <si>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русском языке)</t>
  </si>
  <si>
    <t>Дополнительная характеристика (на казахском языке)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</si>
  <si>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</si>
  <si>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</si>
  <si>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</si>
  <si>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</si>
  <si>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</si>
  <si>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</si>
  <si>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</si>
  <si>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</si>
  <si>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</si>
  <si>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</si>
  <si>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</si>
  <si>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</si>
  <si>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</si>
  <si>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</si>
  <si>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</si>
  <si>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</si>
  <si>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</si>
  <si>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</si>
  <si>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-</t>
  </si>
  <si>
    <t>+</t>
  </si>
  <si>
    <t>Приложение 1</t>
  </si>
  <si>
    <t>3. Услуги</t>
  </si>
  <si>
    <t>итого по услугам</t>
  </si>
  <si>
    <t xml:space="preserve"> </t>
  </si>
  <si>
    <t>итого включить</t>
  </si>
  <si>
    <t>ОИ</t>
  </si>
  <si>
    <t>Включить следующие позиции</t>
  </si>
  <si>
    <t>1. Товары</t>
  </si>
  <si>
    <t>итого по товарам</t>
  </si>
  <si>
    <t>АО "РД "КазМунайГаз"</t>
  </si>
  <si>
    <t>Исключить следующие позиции</t>
  </si>
  <si>
    <t>63.99.10.000.000.00.0777.000000000000</t>
  </si>
  <si>
    <t>Услуги по предоставлению информации</t>
  </si>
  <si>
    <t>Ақпаратты ұсыну  қызметтері</t>
  </si>
  <si>
    <t>Услуги по предоставлению информации (информации из СМИ, из баз данных, других собранных/обработанных сведений)</t>
  </si>
  <si>
    <t xml:space="preserve">Ақпаратты ұсыну қызеттері (БАҚ-нан, мәліметтер базасынан, басқа да жиналған/өңделген мәліметтерден ақпараттар) </t>
  </si>
  <si>
    <t>Услуги по предоставлению информации о наличии/отсутствии просрочек по погашению займов сотрудников группы компании РД КМГ</t>
  </si>
  <si>
    <t>ҚМГ БӨ-нің қызметкерлерінің кешіктірілген несие өтеу тобының болуы / болмауы туралы ақпаратты қамтамасыз ету бойынша қызметтер</t>
  </si>
  <si>
    <t xml:space="preserve"> г.Астана, пр.Кабанбай батыра 17</t>
  </si>
  <si>
    <t>июнь 2016 года</t>
  </si>
  <si>
    <t>г.Астана</t>
  </si>
  <si>
    <t>с даты заключения договора по 31 декабря 2016 года</t>
  </si>
  <si>
    <t>оплата по факту оказания услуг</t>
  </si>
  <si>
    <t>ДКАЗиКФ</t>
  </si>
  <si>
    <t>146 У</t>
  </si>
  <si>
    <t>127 У</t>
  </si>
  <si>
    <t xml:space="preserve">АО "РД"КазМунайГаз" </t>
  </si>
  <si>
    <t>80.10.12.000.000.00.0777.000000000000</t>
  </si>
  <si>
    <t>Услуги охраны</t>
  </si>
  <si>
    <t>Күзету қызметтері</t>
  </si>
  <si>
    <t>Услуги охраны (патрулирование/охрана объектов/помещений/имущества/людей и аналогичное)</t>
  </si>
  <si>
    <t>Күзету қызметтері (тору/объектлерді күзету/ғимараттарды/мүліктерді/адамдар мен ұқсастарды)</t>
  </si>
  <si>
    <t>Услуги военизированной железнодорожной охраны (услуги по охране и сопровождению груза (ГСМ), поставляемых ж.д. цистернами) (АНПЗ)</t>
  </si>
  <si>
    <t xml:space="preserve">Темір жол цистерналармен жеткізілетін жүкті (ЖЖМ) қорғау және алып жүру жөніндегі қызмет көрсетулер </t>
  </si>
  <si>
    <t>ЭОТТ</t>
  </si>
  <si>
    <t>г.Астана, пр.Кабанбай батыра 17</t>
  </si>
  <si>
    <t>апрель, май 2016 года</t>
  </si>
  <si>
    <t>Республика Казахстан</t>
  </si>
  <si>
    <t>128 У</t>
  </si>
  <si>
    <t>Услуги военизированной железнодорожной охраны (услуги по охране и сопровождению груза (ГСМ), поставляемых ж.д. цистернами) (ПНХЗ)</t>
  </si>
  <si>
    <t>ДМиРН</t>
  </si>
  <si>
    <t>127-1 У</t>
  </si>
  <si>
    <t>128-1 У</t>
  </si>
  <si>
    <t>июнь, июль 2016 года</t>
  </si>
  <si>
    <t>столлбец - 11, 20, 21</t>
  </si>
  <si>
    <t>столбец - 11</t>
  </si>
  <si>
    <t>74.90.20.000.057.00.0777.000000000000</t>
  </si>
  <si>
    <t>Услуги по аттестации производственных объектов</t>
  </si>
  <si>
    <t>Өндірістік объектілерді аттестаттау бойынша қызметтері</t>
  </si>
  <si>
    <t>Аттестация производственных объектов</t>
  </si>
  <si>
    <t>Өндірістік объектілерді аттестаттау</t>
  </si>
  <si>
    <t>Услуги по аттестации производственных объектов по условиям труда (129 бригад)</t>
  </si>
  <si>
    <t>Өндірістік объектілерді еңбек жағдайлары бойынша аттестаттау қызметтері (129 бригада)</t>
  </si>
  <si>
    <t>ДТБОТиОС</t>
  </si>
  <si>
    <t>г.Жанаозен, промзона</t>
  </si>
  <si>
    <t>147 У</t>
  </si>
  <si>
    <t>17.23.14.500.000.00.5111.000000000066</t>
  </si>
  <si>
    <t>Бумага</t>
  </si>
  <si>
    <t>Қағаз</t>
  </si>
  <si>
    <t>для офисного оборудования, формат А4, плотность 80 г/м2, ГОСТ 6656-76</t>
  </si>
  <si>
    <t>офистік құрал-жабдықтар үшін , формат А4, тығыздығы 80 г/м2, МЕМСТ 6656-76</t>
  </si>
  <si>
    <t>ЭЦПП</t>
  </si>
  <si>
    <t>с даты заключения договора по 31 августа 2016 года</t>
  </si>
  <si>
    <t>оплата по факту поставки товара</t>
  </si>
  <si>
    <t>одна       пачка</t>
  </si>
  <si>
    <t>ТПХ</t>
  </si>
  <si>
    <t>27.20.11.900.003.00.0796.000000000003</t>
  </si>
  <si>
    <t>Батарейка</t>
  </si>
  <si>
    <t>тип ААА</t>
  </si>
  <si>
    <t xml:space="preserve">ААА типті  </t>
  </si>
  <si>
    <t>Батарейка пальчиковая типа ААА</t>
  </si>
  <si>
    <t xml:space="preserve">ААА саусақты типті батарея </t>
  </si>
  <si>
    <t>штука</t>
  </si>
  <si>
    <t>27.20.11.900.003.00.0778.000000000005</t>
  </si>
  <si>
    <t>тип АА</t>
  </si>
  <si>
    <t>АА ипті</t>
  </si>
  <si>
    <t>Батарейка мизинчиковая типа АА</t>
  </si>
  <si>
    <t>АА шынашақты типті батарея</t>
  </si>
  <si>
    <t>32.99.59.900.082.00.0796.000000000000</t>
  </si>
  <si>
    <t>Штрих - корректор</t>
  </si>
  <si>
    <t>с кисточкой</t>
  </si>
  <si>
    <t>кисточкасымен</t>
  </si>
  <si>
    <t>штрих - корректор с кисточкой</t>
  </si>
  <si>
    <t>штрих - корректор кисточкасымен</t>
  </si>
  <si>
    <t>20.52.10.900.005.00.0796.000000000025</t>
  </si>
  <si>
    <t>Клей</t>
  </si>
  <si>
    <t>канцелярский, карандаш</t>
  </si>
  <si>
    <t>кеңсе, карандаш</t>
  </si>
  <si>
    <t>32.99.12.130.000.01.0796.000000000000</t>
  </si>
  <si>
    <t>Ручка</t>
  </si>
  <si>
    <t>Қаламсап</t>
  </si>
  <si>
    <t>шариковая, с жидкими чернилами</t>
  </si>
  <si>
    <t>шарикті, сұйық сиямен</t>
  </si>
  <si>
    <t>17.23.12.700.013.00.5111.000000000001</t>
  </si>
  <si>
    <t>Стикер</t>
  </si>
  <si>
    <t>для заметок, пластиковый, самоклеющийся</t>
  </si>
  <si>
    <t>пластик, жабыспақ, белгілеуге</t>
  </si>
  <si>
    <t>17.12.13.100.000.03.0736.000000000003</t>
  </si>
  <si>
    <t>для плоттера, формат А0, плотность 80 г/м2</t>
  </si>
  <si>
    <t>плоттерге арналған,  АО форматы, тығыздығы 80 г/кв м</t>
  </si>
  <si>
    <t>формат А0, ширина бумаги 841 мм, белая,плотность 80 г/кв.м, длина 175 м</t>
  </si>
  <si>
    <t>АО форматы, қағаз ені 841 мм, ақ, тығыздығы 80 г/кв м, ұзындығы 175 м.</t>
  </si>
  <si>
    <t>рулон</t>
  </si>
  <si>
    <t>32.99.59.900.078.00.0796.000000000002</t>
  </si>
  <si>
    <t>Настольный набор</t>
  </si>
  <si>
    <t>Үстел жинағы</t>
  </si>
  <si>
    <t>деревянный, письменный, не менее 5 предметов</t>
  </si>
  <si>
    <t>жазбаға арналған, кемінде 5-тен артық заттан тұратын, ағаш</t>
  </si>
  <si>
    <t>предоплата-30%</t>
  </si>
  <si>
    <t>DDP</t>
  </si>
  <si>
    <t>ОИН</t>
  </si>
  <si>
    <t>58.19.19.900.002.00.0796.000000000000</t>
  </si>
  <si>
    <t>Визитная карточка</t>
  </si>
  <si>
    <t>Таныстыру карточкасы</t>
  </si>
  <si>
    <t>цветная, двухсторонняя</t>
  </si>
  <si>
    <t>түрлі түсті, екі жақты</t>
  </si>
  <si>
    <t>Печать: 4/4; Бумага: Лён 280 гр/м²; Формат: 90*50 мм;</t>
  </si>
  <si>
    <t>Мөрі: 4/4; Қағаз: Зығыр 280 гр/м2; Формат: 90*50 мм;</t>
  </si>
  <si>
    <t>17.23.12.700.014.00.0796.000000000000</t>
  </si>
  <si>
    <t>Фишка</t>
  </si>
  <si>
    <t>для руководителя, бумажная, формат А6</t>
  </si>
  <si>
    <t>басшы үшін, қағаздық, форматы А6</t>
  </si>
  <si>
    <t>Печать: 4/0; Бумага: Лен 90 гр/м²; Формат: А6; с нумерацией</t>
  </si>
  <si>
    <t>Мөрі: 4/0 Қағаз Зығыр 90 гр/м2, Формат А6 нөмірленген</t>
  </si>
  <si>
    <t>17.23.13.700.000.00.0796.000000000001</t>
  </si>
  <si>
    <t>Бланк</t>
  </si>
  <si>
    <t>конкретного вида документа</t>
  </si>
  <si>
    <t>құжатының нақты түрінің бланкісі</t>
  </si>
  <si>
    <t>Печать: 4/0; Бумага: Лен 160 гр/м²; Формат: А4; нумерация, тиснение</t>
  </si>
  <si>
    <t>Мөрі: 4/0 Қағаз Зығыр 160 гр/м2 А4 Форматты нөмірлеу, өрнек салу</t>
  </si>
  <si>
    <t>17.23.13.130.000.00.0796.000000000000</t>
  </si>
  <si>
    <t>Журнал</t>
  </si>
  <si>
    <t>регистрации</t>
  </si>
  <si>
    <t>тіркеу журналы</t>
  </si>
  <si>
    <t>Верстка и корректировка макета, формат А4, обложка картон, обтянутый синим балокроном, внутренний блок :бумага 100-120гр, сшивка страниц суровой нитью, книжный переплет.</t>
  </si>
  <si>
    <t>Беттеу және түзету макет, формат А4, мұқабасы картон, көк балокронмен қапталған, ішкі блок :қағаз 100-120гр, тігу беттерін қатал жіппен, кітаби мұқаба.</t>
  </si>
  <si>
    <t>17.23.13.500.001.00.0796.000000000003</t>
  </si>
  <si>
    <t>Папка</t>
  </si>
  <si>
    <t>из мелованного картона, формат А4, плотность свыше 300 г/м2</t>
  </si>
  <si>
    <t>бірі-тысы борланған картоннан, формат А4, тығыздығы 300 г/м2</t>
  </si>
  <si>
    <t>Формат: А4; В упаковке, Материал: дерево;</t>
  </si>
  <si>
    <t>Формат А4, орамадағы Материал: ағаш</t>
  </si>
  <si>
    <t>17.23.13.500.001.00.0796.000000000017</t>
  </si>
  <si>
    <t>из мелованного картона, формат 1/3 А4, плотность от 200 до 250 г/м2</t>
  </si>
  <si>
    <t>бірі-тысы борланған картоннан, формат А4, тығыздығы 250 г/м2</t>
  </si>
  <si>
    <t>Нанесение: металлографика-золото; Вкладыш: рамка- дерево обработанное лаком. Бумага: 300 гр/м²; тиснение золото, выборочная лакировка</t>
  </si>
  <si>
    <t>Жағу металлографика-алтын Жапсырма рамка ағаш лакпен өңделген. Бумага 300 гр/м2 өрнектеу алтын, іріктеп лактау</t>
  </si>
  <si>
    <t>58.19.11.900.000.00.0796.000000000001</t>
  </si>
  <si>
    <t>Открытка</t>
  </si>
  <si>
    <t>Ашық хат</t>
  </si>
  <si>
    <t>поздравительная</t>
  </si>
  <si>
    <t>құттықтау ашық хат</t>
  </si>
  <si>
    <t>Формат: А4; Печать: 4/0; Бумага: 250 гр/м²- 300 гр/м²; фольгирование,  лакировка.  Материал папки: лакированная кожа с тиснением золото</t>
  </si>
  <si>
    <t>Формат: А4 Мөрі 4/0 Қағаз 250 гр/м2) - 300 гр/м2 фольгирование, лактау. Папканың материалы  лакталған тері алтынмен басылған</t>
  </si>
  <si>
    <t>15.12.12.900.016.00.0796.000000000006</t>
  </si>
  <si>
    <t>конференц, из искусственной кожи, формат А 4, 50 мм, ГОСТ 28631-2005</t>
  </si>
  <si>
    <t>конференц, жасанды былғарыдан, формат А 4, 50 мм, ГОСТ 28631-2005</t>
  </si>
  <si>
    <t>Формат: А5;А4, А6,  бумага: дизайнерская; фольгирование; выборочная лакировка, лазерная резка, декоративное  украшение Вкладыш: калька с тиснением, персонализация. Конверт: бумага дизайнерская, печать 4+0, с тиснением, с адресатом</t>
  </si>
  <si>
    <t>Формат А5, А4, А6, қағаз дизайнерлік фольгирование іріктеп лактау, лазерлік кесу, сәндік әшекей ішкі кағаз калькамен басылған , дербестендіру. Конверт: дизайнерлік қағаз, мөр 4 0, адресатымен</t>
  </si>
  <si>
    <t>17.23.13.190.001.00.0796.000000000000</t>
  </si>
  <si>
    <t>Грамота</t>
  </si>
  <si>
    <t>матовая, формат А-4, полноцветная печать</t>
  </si>
  <si>
    <t>түссіз мөлдір, формат А-4, толық түрлі-түсті баспа</t>
  </si>
  <si>
    <t xml:space="preserve">Материал: лакированная кожа, тиснение золото, формат А4, внутренние листы: 280 гр, тиснение золото. </t>
  </si>
  <si>
    <t>Материалы лакталған тері, өрнек салу, алтын, А4 форматы, ішкі парақтары 280 гр, өрнектеу алтын.</t>
  </si>
  <si>
    <t>22.29.29.900.075.00.0796.000000000000</t>
  </si>
  <si>
    <t>Табличка</t>
  </si>
  <si>
    <t>Тақта</t>
  </si>
  <si>
    <t>информационная, пластиковая</t>
  </si>
  <si>
    <t>ақпараттық, пластик</t>
  </si>
  <si>
    <t>информационная, пластиковая, размер: А5, плакетка;</t>
  </si>
  <si>
    <t>ақпараттық, пластикалық, көлемі А5, плакетка</t>
  </si>
  <si>
    <t>17.23.12.700.010.00.0796.000000000000</t>
  </si>
  <si>
    <t>Календарь</t>
  </si>
  <si>
    <t>Күнтізбе</t>
  </si>
  <si>
    <t>настольный</t>
  </si>
  <si>
    <t>үстел күнтізбе</t>
  </si>
  <si>
    <t xml:space="preserve">Разм.:26х18 см, печать 4+4;
выборочная лакировка, лазерная резка, логотип: тиснение золото.
</t>
  </si>
  <si>
    <t>Мөлшері 26х18 см, мөр 4 4__таңдама лактау, лазерлік кесу, логотип алтын өрнек салу.</t>
  </si>
  <si>
    <t>17.23.12.700.010.00.0796.000000000001</t>
  </si>
  <si>
    <t>настенный</t>
  </si>
  <si>
    <t>қабырға күнтізбе</t>
  </si>
  <si>
    <t>Формат: 297х350 мм , бумага 280-300гр,  тиснение золото, выборочная лакировка, лазерная резка. Отрывные листы: 120 гр., тиснение золото, выборочная лакировка, лазерная резка. Разработка дизайна.</t>
  </si>
  <si>
    <t>Формат 297х350 мм , қағаз-280-300гр, өрнектеу алтын, іріктеп лактау, лазерлік кесу. Үзбелі парақтары 120 гр өрнектеу алтын, іріктеп лактау, лазерлік кесу. Дизайнды әзірлеу.</t>
  </si>
  <si>
    <t>17.23.12.700.009.00.0796.000000000000</t>
  </si>
  <si>
    <t>Календарь - планинг</t>
  </si>
  <si>
    <t>Күнтізбе - планинг</t>
  </si>
  <si>
    <t>настольный, малый</t>
  </si>
  <si>
    <t>үстел, шағын</t>
  </si>
  <si>
    <t>Размеры А2, 132 стр. (на одну неделю), печать 4+0, бумага 140 гр. крепление: термопереплет, основа: кожа, логотип: тиснение золото.</t>
  </si>
  <si>
    <t>Өлшемі А2, 132-бет (бір апта), мөр 4 0, қағаз 140 гр. бекіту: термопереплет негізі, тері, логотипі алтын өрнек салу.</t>
  </si>
  <si>
    <t>32.99.16.300.001.00.0796.000000000000</t>
  </si>
  <si>
    <t>Штамп</t>
  </si>
  <si>
    <t>Мөртабан</t>
  </si>
  <si>
    <t>для нанесения оттиска, содержащего текст определенной профессиональной деятельности</t>
  </si>
  <si>
    <t>Мөртабан жағу үшін бедерін қамтитын мәтін белгілі бір кәсіби қызмет</t>
  </si>
  <si>
    <t>Печать и штамп  имеют пластины разных размеров и форм (прямоугольные, квадратные, круглые)Модели оснащены сменными штемпельными подушками, рассчитанными на длительное использование.  тип печати  - автоматический.</t>
  </si>
  <si>
    <t>Мөрі және мөртабаны бар пластиналар әр түрлі өлшемдері мен формаларын (тік бұрышты, шаршы, дөңгелек) Моделін жабдықталған ауыстырмалы штемпельными жастықтармен, есептелген ұзақ мерзімді пайдалану. автоматикалық.</t>
  </si>
  <si>
    <t>32.99.59.900.017.00.0796.000000000001</t>
  </si>
  <si>
    <t>Багет</t>
  </si>
  <si>
    <t>из пластика</t>
  </si>
  <si>
    <t>пластиктан</t>
  </si>
  <si>
    <t xml:space="preserve">Материал дерево, облагороженный лаком, крепление для размещения на стену, стекло, размеры 2,00м*1,20м. </t>
  </si>
  <si>
    <t>Материалы ағаш, лакталған, бекіту орналастыру үшін қабырғаға, шыны, мөлшері 2,00 м*1,20 м</t>
  </si>
  <si>
    <t>22.21.42.900.000.00.0055.000000000004</t>
  </si>
  <si>
    <t>Баннер</t>
  </si>
  <si>
    <t>поливинил, разрешение 1440 dpi</t>
  </si>
  <si>
    <t>поливинил, рұқсаты 1440 dpi</t>
  </si>
  <si>
    <t>Материал поливинил с крепленим для размещения на стену, стекло, размеры 2,00м*2,5 м.</t>
  </si>
  <si>
    <t>Материалы поливинил қабырғаға  орналастыру үшін, шыны, мөлшері 2,00 м*2,5 м.</t>
  </si>
  <si>
    <t>055</t>
  </si>
  <si>
    <t>метр квадратный</t>
  </si>
  <si>
    <t>92 У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</si>
  <si>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</si>
  <si>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</si>
  <si>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Конференциялар/семинарлар/форумдар/конкурстар/спорттық/мерекелік және сол сияқты іс-шаралар ұйымдастыру/өткізу жөніндегі қызмет көрсетулер</t>
  </si>
  <si>
    <t>Услуги по организации и проведения праздничных, культурно-массовых и спортивных мероприятий</t>
  </si>
  <si>
    <t>Мерекелік, мәдени-көпшілік және спорттық іс-шараларды ұйымдастыру және жүргізу</t>
  </si>
  <si>
    <t>февраль, март 2016 года</t>
  </si>
  <si>
    <t>ДСПиХО</t>
  </si>
  <si>
    <t>92-1 У</t>
  </si>
  <si>
    <t>с даты заключения договора по 30 сентября 2016 года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</si>
  <si>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</si>
  <si>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</si>
  <si>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</si>
  <si>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</si>
  <si>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</si>
  <si>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</si>
  <si>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</si>
  <si>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</si>
  <si>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</si>
  <si>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</si>
  <si>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</si>
  <si>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</si>
  <si>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</si>
  <si>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</si>
  <si>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</si>
  <si>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</si>
  <si>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</si>
  <si>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</si>
  <si>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</si>
  <si>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</si>
  <si>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</si>
  <si>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</si>
  <si>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</si>
  <si>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</si>
  <si>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</si>
  <si>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ДАСУТПиУС</t>
  </si>
  <si>
    <t>2. Работы</t>
  </si>
  <si>
    <t>итого по работам</t>
  </si>
  <si>
    <t>33.14.11.200.000.00.0999.000000000000</t>
  </si>
  <si>
    <t>Работы по ремонту / реконструкции электрического, электрораспределительного / регулирующего оборудования и аналогичной аппаратуры</t>
  </si>
  <si>
    <t>Электрлік, электрді тарату/реттеу жабдықтары және ұқсас аспаптарды жөндеу/жаңарту жұмыстары</t>
  </si>
  <si>
    <t>Ремонтно-восстановительные работы комплекса оборудования обеспечения бесперебойного электропитания</t>
  </si>
  <si>
    <t>Тұрақты электр қуатымен қамту жабдығы кешенін жөндеу және қалпына келтіру жұмыстары</t>
  </si>
  <si>
    <t>оплата по факту выполнения работ</t>
  </si>
  <si>
    <t>с даты заключения договора по 31 октября 2016 года</t>
  </si>
  <si>
    <t>ЦПЭ</t>
  </si>
  <si>
    <t>8 Р</t>
  </si>
  <si>
    <t>с даты заключения договора по 31 декабря 2016 года, частями по заявке Заказчика</t>
  </si>
  <si>
    <t>к приказу АО "РД "КазМунайГаз" № 149/П от 06.06.2016 года</t>
  </si>
  <si>
    <t>VII изменения и дополнения в План закупок товаров, работ и услуг  АО «РД «КазМунайГаз»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</si>
</sst>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\$#,##0_);[Red]&quot;($&quot;#,##0\)"/>
    <numFmt numFmtId="170" formatCode="\+0.0;\-0.0"/>
    <numFmt numFmtId="171" formatCode="\+0.0%;\-0.0%"/>
    <numFmt numFmtId="172" formatCode="_-* #,##0.00&quot;р.&quot;_-;\-* #,##0.00&quot;р.&quot;_-;_-* \-??&quot;р.&quot;_-;_-@_-"/>
    <numFmt numFmtId="173" formatCode="General_)"/>
    <numFmt numFmtId="174" formatCode="_-* #,##0_р_._-;\-* #,##0_р_._-;_-* \-_р_._-;_-@_-"/>
    <numFmt numFmtId="175" formatCode="_-* #,##0.00_р_._-;\-* #,##0.00_р_._-;_-* \-??_р_._-;_-@_-"/>
    <numFmt numFmtId="176" formatCode="0.0"/>
    <numFmt numFmtId="177" formatCode="_-* #,##0.00\ [$€]_-;\-* #,##0.00\ [$€]_-;_-* &quot;-&quot;??\ [$€]_-;_-@_-"/>
    <numFmt numFmtId="178" formatCode="&quot;€&quot;#,##0;[Red]\-&quot;€&quot;#,##0"/>
    <numFmt numFmtId="179" formatCode="#,##0.0000000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family val="2"/>
      <charset val="1"/>
    </font>
    <font>
      <sz val="10"/>
      <name val="Mangal"/>
      <family val="2"/>
      <charset val="204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"/>
      <color indexed="8"/>
      <name val="Courier New"/>
      <family val="1"/>
      <charset val="204"/>
    </font>
    <font>
      <b/>
      <sz val="10"/>
      <color indexed="12"/>
      <name val="Arial Cyr"/>
      <family val="2"/>
      <charset val="1"/>
    </font>
    <font>
      <sz val="11"/>
      <color indexed="8"/>
      <name val="Calibri"/>
      <family val="2"/>
      <charset val="204"/>
    </font>
    <font>
      <sz val="8"/>
      <name val="Tahoma"/>
      <family val="2"/>
      <charset val="204"/>
    </font>
    <font>
      <sz val="10"/>
      <name val="Arial Cyr"/>
      <family val="2"/>
      <charset val="204"/>
    </font>
    <font>
      <b/>
      <sz val="1"/>
      <color indexed="8"/>
      <name val="Courier New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 CE"/>
      <charset val="238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41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26"/>
      </patternFill>
    </fill>
    <fill>
      <patternFill patternType="lightGray">
        <fgColor indexed="9"/>
        <bgColor indexed="9"/>
      </patternFill>
    </fill>
    <fill>
      <patternFill patternType="solid">
        <fgColor indexed="31"/>
        <bgColor indexed="41"/>
      </patternFill>
    </fill>
    <fill>
      <patternFill patternType="mediumGray">
        <fgColor indexed="9"/>
        <bgColor indexed="44"/>
      </patternFill>
    </fill>
    <fill>
      <patternFill patternType="solid">
        <fgColor indexed="22"/>
        <bgColor indexed="44"/>
      </patternFill>
    </fill>
    <fill>
      <patternFill patternType="darkUp">
        <fgColor indexed="9"/>
        <bgColor indexed="22"/>
      </patternFill>
    </fill>
    <fill>
      <patternFill patternType="solid">
        <fgColor indexed="26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4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4">
    <xf numFmtId="0" fontId="0" fillId="0" borderId="0"/>
    <xf numFmtId="0" fontId="14" fillId="0" borderId="0"/>
    <xf numFmtId="0" fontId="17" fillId="0" borderId="0"/>
    <xf numFmtId="0" fontId="18" fillId="0" borderId="0"/>
    <xf numFmtId="0" fontId="14" fillId="0" borderId="0"/>
    <xf numFmtId="0" fontId="17" fillId="0" borderId="0"/>
    <xf numFmtId="0" fontId="19" fillId="0" borderId="0"/>
    <xf numFmtId="0" fontId="13" fillId="0" borderId="0"/>
    <xf numFmtId="0" fontId="17" fillId="0" borderId="0"/>
    <xf numFmtId="168" fontId="19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9" fillId="0" borderId="0"/>
    <xf numFmtId="0" fontId="18" fillId="0" borderId="0"/>
    <xf numFmtId="0" fontId="18" fillId="0" borderId="0"/>
    <xf numFmtId="0" fontId="12" fillId="0" borderId="0"/>
    <xf numFmtId="0" fontId="17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3" fillId="0" borderId="0"/>
    <xf numFmtId="172" fontId="30" fillId="0" borderId="0">
      <protection locked="0"/>
    </xf>
    <xf numFmtId="172" fontId="30" fillId="0" borderId="0">
      <protection locked="0"/>
    </xf>
    <xf numFmtId="172" fontId="30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0" fillId="0" borderId="3">
      <protection locked="0"/>
    </xf>
    <xf numFmtId="176" fontId="20" fillId="0" borderId="4" applyFont="0" applyFill="0" applyBorder="0" applyAlignment="0" applyProtection="0">
      <alignment horizontal="center"/>
    </xf>
    <xf numFmtId="0" fontId="32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2" fontId="20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12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4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169" fontId="24" fillId="0" borderId="0" applyFill="0" applyBorder="0" applyAlignment="0" applyProtection="0"/>
    <xf numFmtId="164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4" fontId="16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25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26" fillId="0" borderId="0"/>
    <xf numFmtId="170" fontId="25" fillId="0" borderId="0"/>
    <xf numFmtId="171" fontId="25" fillId="0" borderId="0"/>
    <xf numFmtId="0" fontId="26" fillId="0" borderId="0" applyNumberFormat="0">
      <alignment horizontal="left"/>
    </xf>
    <xf numFmtId="40" fontId="17" fillId="19" borderId="5"/>
    <xf numFmtId="40" fontId="17" fillId="20" borderId="1"/>
    <xf numFmtId="40" fontId="17" fillId="21" borderId="5"/>
    <xf numFmtId="40" fontId="17" fillId="22" borderId="1"/>
    <xf numFmtId="49" fontId="27" fillId="23" borderId="6">
      <alignment horizontal="center"/>
    </xf>
    <xf numFmtId="49" fontId="27" fillId="24" borderId="6">
      <alignment horizontal="center"/>
    </xf>
    <xf numFmtId="49" fontId="17" fillId="23" borderId="6">
      <alignment horizontal="center"/>
    </xf>
    <xf numFmtId="49" fontId="17" fillId="24" borderId="6">
      <alignment horizontal="center"/>
    </xf>
    <xf numFmtId="49" fontId="28" fillId="0" borderId="0"/>
    <xf numFmtId="0" fontId="17" fillId="25" borderId="5"/>
    <xf numFmtId="0" fontId="17" fillId="26" borderId="1"/>
    <xf numFmtId="39" fontId="17" fillId="19" borderId="5"/>
    <xf numFmtId="40" fontId="17" fillId="20" borderId="1"/>
    <xf numFmtId="39" fontId="17" fillId="20" borderId="1"/>
    <xf numFmtId="40" fontId="17" fillId="21" borderId="5"/>
    <xf numFmtId="40" fontId="17" fillId="21" borderId="5"/>
    <xf numFmtId="40" fontId="17" fillId="22" borderId="1"/>
    <xf numFmtId="40" fontId="17" fillId="22" borderId="1"/>
    <xf numFmtId="49" fontId="27" fillId="23" borderId="6">
      <alignment vertical="center"/>
    </xf>
    <xf numFmtId="49" fontId="27" fillId="24" borderId="6">
      <alignment vertical="center"/>
    </xf>
    <xf numFmtId="49" fontId="28" fillId="23" borderId="6">
      <alignment vertical="center"/>
    </xf>
    <xf numFmtId="49" fontId="28" fillId="24" borderId="6">
      <alignment vertical="center"/>
    </xf>
    <xf numFmtId="49" fontId="17" fillId="0" borderId="0">
      <alignment horizontal="right"/>
    </xf>
    <xf numFmtId="49" fontId="29" fillId="0" borderId="1">
      <alignment horizontal="right"/>
    </xf>
    <xf numFmtId="49" fontId="29" fillId="0" borderId="5">
      <alignment horizontal="right"/>
    </xf>
    <xf numFmtId="39" fontId="17" fillId="27" borderId="5"/>
    <xf numFmtId="40" fontId="17" fillId="28" borderId="1"/>
    <xf numFmtId="0" fontId="20" fillId="0" borderId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32" borderId="0" applyNumberFormat="0" applyBorder="0" applyAlignment="0" applyProtection="0"/>
    <xf numFmtId="173" fontId="23" fillId="0" borderId="7">
      <protection locked="0"/>
    </xf>
    <xf numFmtId="0" fontId="39" fillId="11" borderId="8" applyNumberFormat="0" applyAlignment="0" applyProtection="0"/>
    <xf numFmtId="0" fontId="40" fillId="13" borderId="9" applyNumberFormat="0" applyAlignment="0" applyProtection="0"/>
    <xf numFmtId="0" fontId="41" fillId="13" borderId="8" applyNumberFormat="0" applyAlignment="0" applyProtection="0"/>
    <xf numFmtId="167" fontId="17" fillId="0" borderId="0" applyFont="0" applyFill="0" applyBorder="0" applyAlignment="0" applyProtection="0"/>
    <xf numFmtId="44" fontId="14" fillId="0" borderId="0" applyFont="0" applyFill="0" applyBorder="0" applyAlignment="0" applyProtection="0"/>
    <xf numFmtId="167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173" fontId="31" fillId="33" borderId="7"/>
    <xf numFmtId="0" fontId="36" fillId="0" borderId="13" applyNumberFormat="0" applyFill="0" applyAlignment="0" applyProtection="0"/>
    <xf numFmtId="0" fontId="17" fillId="0" borderId="0"/>
    <xf numFmtId="0" fontId="42" fillId="34" borderId="14" applyNumberFormat="0" applyAlignment="0" applyProtection="0"/>
    <xf numFmtId="0" fontId="5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32" fillId="0" borderId="0"/>
    <xf numFmtId="0" fontId="32" fillId="0" borderId="0"/>
    <xf numFmtId="0" fontId="17" fillId="0" borderId="0"/>
    <xf numFmtId="0" fontId="33" fillId="0" borderId="0"/>
    <xf numFmtId="0" fontId="32" fillId="0" borderId="0"/>
    <xf numFmtId="0" fontId="17" fillId="0" borderId="0"/>
    <xf numFmtId="0" fontId="11" fillId="0" borderId="0"/>
    <xf numFmtId="0" fontId="17" fillId="0" borderId="0"/>
    <xf numFmtId="0" fontId="20" fillId="0" borderId="0"/>
    <xf numFmtId="0" fontId="34" fillId="0" borderId="0"/>
    <xf numFmtId="0" fontId="17" fillId="0" borderId="0"/>
    <xf numFmtId="0" fontId="34" fillId="0" borderId="0"/>
    <xf numFmtId="0" fontId="14" fillId="0" borderId="0"/>
    <xf numFmtId="0" fontId="21" fillId="0" borderId="0"/>
    <xf numFmtId="0" fontId="33" fillId="0" borderId="0"/>
    <xf numFmtId="0" fontId="21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3" fillId="0" borderId="0"/>
    <xf numFmtId="0" fontId="33" fillId="0" borderId="0"/>
    <xf numFmtId="0" fontId="17" fillId="0" borderId="0"/>
    <xf numFmtId="0" fontId="14" fillId="0" borderId="0"/>
    <xf numFmtId="0" fontId="23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4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7" fillId="10" borderId="15" applyNumberFormat="0" applyFont="0" applyAlignment="0" applyProtection="0"/>
    <xf numFmtId="9" fontId="24" fillId="0" borderId="0" applyFill="0" applyBorder="0" applyAlignment="0" applyProtection="0"/>
    <xf numFmtId="0" fontId="46" fillId="0" borderId="16" applyNumberFormat="0" applyFill="0" applyAlignment="0" applyProtection="0"/>
    <xf numFmtId="0" fontId="25" fillId="0" borderId="0"/>
    <xf numFmtId="0" fontId="23" fillId="0" borderId="0">
      <alignment vertical="top" wrapText="1"/>
    </xf>
    <xf numFmtId="0" fontId="47" fillId="0" borderId="0" applyNumberFormat="0" applyFill="0" applyBorder="0" applyAlignment="0" applyProtection="0"/>
    <xf numFmtId="174" fontId="24" fillId="0" borderId="0" applyFill="0" applyBorder="0" applyAlignment="0" applyProtection="0"/>
    <xf numFmtId="175" fontId="24" fillId="0" borderId="0" applyFill="0" applyBorder="0" applyAlignment="0" applyProtection="0"/>
    <xf numFmtId="43" fontId="14" fillId="0" borderId="0" applyFont="0" applyFill="0" applyBorder="0" applyAlignment="0" applyProtection="0"/>
    <xf numFmtId="168" fontId="17" fillId="0" borderId="0" applyFont="0" applyFill="0" applyBorder="0" applyAlignment="0" applyProtection="0"/>
    <xf numFmtId="175" fontId="24" fillId="0" borderId="0" applyFill="0" applyBorder="0" applyAlignment="0" applyProtection="0"/>
    <xf numFmtId="17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48" fillId="7" borderId="0" applyNumberFormat="0" applyBorder="0" applyAlignment="0" applyProtection="0"/>
    <xf numFmtId="172" fontId="30" fillId="0" borderId="0">
      <protection locked="0"/>
    </xf>
    <xf numFmtId="0" fontId="10" fillId="0" borderId="0"/>
    <xf numFmtId="0" fontId="17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8" fillId="0" borderId="0" applyFont="0" applyFill="0" applyBorder="0" applyAlignment="0" applyProtection="0"/>
    <xf numFmtId="0" fontId="8" fillId="0" borderId="0"/>
    <xf numFmtId="0" fontId="53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53" fillId="0" borderId="0"/>
    <xf numFmtId="0" fontId="17" fillId="0" borderId="0"/>
    <xf numFmtId="44" fontId="6" fillId="0" borderId="0" applyFont="0" applyFill="0" applyBorder="0" applyAlignment="0" applyProtection="0"/>
    <xf numFmtId="0" fontId="6" fillId="0" borderId="0"/>
    <xf numFmtId="175" fontId="24" fillId="0" borderId="0" applyFill="0" applyBorder="0" applyAlignment="0" applyProtection="0"/>
    <xf numFmtId="0" fontId="53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4" fillId="0" borderId="0"/>
    <xf numFmtId="0" fontId="2" fillId="0" borderId="0"/>
    <xf numFmtId="0" fontId="20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56" fillId="0" borderId="0"/>
    <xf numFmtId="168" fontId="17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8" fillId="0" borderId="0"/>
  </cellStyleXfs>
  <cellXfs count="109">
    <xf numFmtId="0" fontId="0" fillId="0" borderId="0" xfId="0"/>
    <xf numFmtId="0" fontId="16" fillId="0" borderId="1" xfId="0" applyFont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14" fontId="15" fillId="0" borderId="1" xfId="1" applyNumberFormat="1" applyFont="1" applyFill="1" applyBorder="1" applyAlignment="1">
      <alignment horizontal="left" vertical="center"/>
    </xf>
    <xf numFmtId="0" fontId="16" fillId="0" borderId="1" xfId="14" applyFont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55" fillId="0" borderId="18" xfId="13" applyFont="1" applyBorder="1" applyAlignment="1">
      <alignment horizontal="center" vertical="top" wrapText="1"/>
    </xf>
    <xf numFmtId="0" fontId="55" fillId="0" borderId="19" xfId="13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13" applyFont="1" applyBorder="1" applyAlignment="1">
      <alignment horizontal="center" vertical="center" wrapText="1"/>
    </xf>
    <xf numFmtId="0" fontId="57" fillId="0" borderId="1" xfId="0" applyFont="1" applyBorder="1" applyAlignment="1">
      <alignment horizontal="left" vertical="center"/>
    </xf>
    <xf numFmtId="0" fontId="15" fillId="0" borderId="1" xfId="14" applyFont="1" applyFill="1" applyBorder="1" applyAlignment="1">
      <alignment horizontal="center" vertical="center" wrapText="1"/>
    </xf>
    <xf numFmtId="49" fontId="58" fillId="0" borderId="1" xfId="267" applyNumberFormat="1" applyFont="1" applyFill="1" applyBorder="1" applyAlignment="1">
      <alignment horizontal="center" vertical="center" wrapText="1"/>
    </xf>
    <xf numFmtId="3" fontId="15" fillId="0" borderId="1" xfId="14" applyNumberFormat="1" applyFont="1" applyFill="1" applyBorder="1" applyAlignment="1">
      <alignment horizontal="center" vertical="center" wrapText="1"/>
    </xf>
    <xf numFmtId="0" fontId="15" fillId="0" borderId="1" xfId="15" applyFont="1" applyFill="1" applyBorder="1" applyAlignment="1">
      <alignment horizontal="center" vertical="center" wrapText="1"/>
    </xf>
    <xf numFmtId="0" fontId="15" fillId="0" borderId="1" xfId="14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14" applyFont="1" applyBorder="1" applyAlignment="1">
      <alignment horizontal="center" vertical="center" wrapText="1"/>
    </xf>
    <xf numFmtId="0" fontId="15" fillId="36" borderId="1" xfId="0" applyFont="1" applyFill="1" applyBorder="1" applyAlignment="1">
      <alignment horizontal="center" vertical="center" wrapText="1"/>
    </xf>
    <xf numFmtId="3" fontId="15" fillId="36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0" fontId="59" fillId="0" borderId="0" xfId="0" applyFont="1"/>
    <xf numFmtId="0" fontId="57" fillId="0" borderId="0" xfId="0" applyFont="1"/>
    <xf numFmtId="14" fontId="16" fillId="0" borderId="0" xfId="1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14" fontId="60" fillId="0" borderId="0" xfId="1" applyNumberFormat="1" applyFont="1" applyFill="1" applyBorder="1" applyAlignment="1">
      <alignment horizontal="center" vertical="center" wrapText="1"/>
    </xf>
    <xf numFmtId="14" fontId="22" fillId="0" borderId="1" xfId="1" applyNumberFormat="1" applyFont="1" applyFill="1" applyBorder="1" applyAlignment="1">
      <alignment horizontal="left" vertical="center"/>
    </xf>
    <xf numFmtId="4" fontId="15" fillId="21" borderId="1" xfId="91" applyNumberFormat="1" applyFont="1" applyBorder="1" applyAlignment="1">
      <alignment horizontal="center" vertical="center"/>
    </xf>
    <xf numFmtId="4" fontId="16" fillId="0" borderId="0" xfId="1" applyNumberFormat="1" applyFont="1" applyFill="1" applyBorder="1" applyAlignment="1">
      <alignment horizontal="center" vertical="center" wrapText="1"/>
    </xf>
    <xf numFmtId="4" fontId="57" fillId="0" borderId="0" xfId="0" applyNumberFormat="1" applyFont="1"/>
    <xf numFmtId="4" fontId="59" fillId="0" borderId="0" xfId="0" applyNumberFormat="1" applyFont="1"/>
    <xf numFmtId="0" fontId="16" fillId="0" borderId="1" xfId="14" applyFont="1" applyFill="1" applyBorder="1" applyAlignment="1">
      <alignment horizontal="center" vertical="center" wrapText="1"/>
    </xf>
    <xf numFmtId="0" fontId="16" fillId="0" borderId="1" xfId="19" applyFont="1" applyBorder="1" applyAlignment="1">
      <alignment horizontal="center" vertical="center" wrapText="1"/>
    </xf>
    <xf numFmtId="0" fontId="61" fillId="0" borderId="1" xfId="13" applyFont="1" applyBorder="1" applyAlignment="1">
      <alignment horizontal="center" vertical="top" wrapText="1"/>
    </xf>
    <xf numFmtId="4" fontId="22" fillId="0" borderId="0" xfId="0" applyNumberFormat="1" applyFont="1"/>
    <xf numFmtId="4" fontId="61" fillId="0" borderId="1" xfId="13" applyNumberFormat="1" applyFont="1" applyBorder="1" applyAlignment="1">
      <alignment horizontal="center" vertical="top" wrapText="1"/>
    </xf>
    <xf numFmtId="0" fontId="62" fillId="0" borderId="1" xfId="14" applyFont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2" fillId="0" borderId="1" xfId="14" applyFont="1" applyFill="1" applyBorder="1" applyAlignment="1">
      <alignment horizontal="center" vertical="center" wrapText="1"/>
    </xf>
    <xf numFmtId="0" fontId="59" fillId="0" borderId="1" xfId="0" applyFont="1" applyBorder="1" applyAlignment="1">
      <alignment horizontal="left" vertical="top" wrapText="1"/>
    </xf>
    <xf numFmtId="0" fontId="16" fillId="0" borderId="1" xfId="13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0" fontId="16" fillId="0" borderId="1" xfId="13" applyFont="1" applyBorder="1" applyAlignment="1">
      <alignment vertical="center" wrapText="1"/>
    </xf>
    <xf numFmtId="0" fontId="22" fillId="0" borderId="1" xfId="14" applyFont="1" applyBorder="1" applyAlignment="1">
      <alignment horizontal="left" vertical="center"/>
    </xf>
    <xf numFmtId="4" fontId="22" fillId="0" borderId="1" xfId="270" applyNumberFormat="1" applyFont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60" fillId="0" borderId="1" xfId="14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2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14" applyFont="1" applyBorder="1" applyAlignment="1">
      <alignment horizontal="center" vertical="center" wrapText="1"/>
    </xf>
    <xf numFmtId="0" fontId="60" fillId="0" borderId="1" xfId="19" applyFont="1" applyBorder="1" applyAlignment="1">
      <alignment horizontal="center" vertical="center" wrapText="1"/>
    </xf>
    <xf numFmtId="0" fontId="60" fillId="0" borderId="20" xfId="14" applyFont="1" applyBorder="1" applyAlignment="1">
      <alignment horizontal="center" vertical="center" wrapText="1"/>
    </xf>
    <xf numFmtId="4" fontId="60" fillId="0" borderId="1" xfId="270" applyNumberFormat="1" applyFont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2" xfId="14" applyFont="1" applyBorder="1" applyAlignment="1">
      <alignment horizontal="center" vertical="center" wrapText="1"/>
    </xf>
    <xf numFmtId="0" fontId="16" fillId="2" borderId="1" xfId="19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2" borderId="1" xfId="14" applyFont="1" applyFill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16" fillId="2" borderId="20" xfId="14" applyFont="1" applyFill="1" applyBorder="1" applyAlignment="1">
      <alignment horizontal="center" vertical="center" wrapText="1"/>
    </xf>
    <xf numFmtId="4" fontId="59" fillId="2" borderId="1" xfId="27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4" fontId="59" fillId="2" borderId="2" xfId="270" applyNumberFormat="1" applyFont="1" applyFill="1" applyBorder="1" applyAlignment="1">
      <alignment horizontal="center" vertical="center" wrapText="1"/>
    </xf>
    <xf numFmtId="4" fontId="57" fillId="0" borderId="1" xfId="270" applyNumberFormat="1" applyFont="1" applyFill="1" applyBorder="1" applyAlignment="1">
      <alignment horizontal="center" vertical="center" wrapText="1"/>
    </xf>
    <xf numFmtId="0" fontId="55" fillId="0" borderId="1" xfId="13" applyFont="1" applyBorder="1" applyAlignment="1">
      <alignment horizontal="center" vertical="top" wrapText="1"/>
    </xf>
    <xf numFmtId="0" fontId="61" fillId="0" borderId="1" xfId="13" applyFont="1" applyFill="1" applyBorder="1" applyAlignment="1">
      <alignment horizontal="center" vertical="top" wrapText="1"/>
    </xf>
    <xf numFmtId="0" fontId="16" fillId="0" borderId="1" xfId="1" applyFont="1" applyBorder="1" applyAlignment="1">
      <alignment horizontal="center" vertical="center" wrapText="1"/>
    </xf>
    <xf numFmtId="3" fontId="16" fillId="0" borderId="1" xfId="10" applyNumberFormat="1" applyFont="1" applyBorder="1" applyAlignment="1">
      <alignment horizontal="center" vertical="center" wrapText="1"/>
    </xf>
    <xf numFmtId="49" fontId="16" fillId="0" borderId="1" xfId="1" applyNumberFormat="1" applyFont="1" applyBorder="1" applyAlignment="1">
      <alignment horizontal="center" vertical="center" wrapText="1"/>
    </xf>
    <xf numFmtId="3" fontId="16" fillId="0" borderId="1" xfId="1" applyNumberFormat="1" applyFont="1" applyBorder="1" applyAlignment="1">
      <alignment horizontal="center" vertical="center" wrapText="1"/>
    </xf>
    <xf numFmtId="0" fontId="16" fillId="0" borderId="1" xfId="19" applyFont="1" applyFill="1" applyBorder="1" applyAlignment="1">
      <alignment horizontal="center" vertical="center" wrapText="1"/>
    </xf>
    <xf numFmtId="0" fontId="16" fillId="2" borderId="2" xfId="14" applyNumberFormat="1" applyFont="1" applyFill="1" applyBorder="1" applyAlignment="1">
      <alignment horizontal="center" vertical="center" wrapText="1"/>
    </xf>
    <xf numFmtId="14" fontId="16" fillId="0" borderId="0" xfId="14" applyNumberFormat="1" applyFont="1" applyFill="1" applyBorder="1" applyAlignment="1">
      <alignment horizontal="center" vertical="center" wrapText="1"/>
    </xf>
    <xf numFmtId="49" fontId="59" fillId="2" borderId="1" xfId="0" applyNumberFormat="1" applyFont="1" applyFill="1" applyBorder="1" applyAlignment="1">
      <alignment horizontal="center" vertical="center" wrapText="1"/>
    </xf>
    <xf numFmtId="0" fontId="16" fillId="2" borderId="1" xfId="14" applyFont="1" applyFill="1" applyBorder="1" applyAlignment="1">
      <alignment horizontal="left" vertical="center" wrapText="1"/>
    </xf>
    <xf numFmtId="0" fontId="59" fillId="2" borderId="1" xfId="0" applyFont="1" applyFill="1" applyBorder="1" applyAlignment="1">
      <alignment horizontal="left" vertical="center" wrapText="1"/>
    </xf>
    <xf numFmtId="0" fontId="59" fillId="2" borderId="1" xfId="0" applyFont="1" applyFill="1" applyBorder="1" applyAlignment="1">
      <alignment horizontal="center" vertical="center" wrapText="1"/>
    </xf>
    <xf numFmtId="4" fontId="59" fillId="0" borderId="1" xfId="270" applyNumberFormat="1" applyFont="1" applyFill="1" applyBorder="1" applyAlignment="1">
      <alignment horizontal="center" vertical="center" wrapText="1"/>
    </xf>
    <xf numFmtId="0" fontId="16" fillId="0" borderId="1" xfId="273" applyFont="1" applyFill="1" applyBorder="1" applyAlignment="1">
      <alignment horizontal="center" vertical="center" wrapText="1"/>
    </xf>
    <xf numFmtId="0" fontId="16" fillId="0" borderId="21" xfId="1" applyFont="1" applyFill="1" applyBorder="1" applyAlignment="1">
      <alignment horizontal="center" vertical="center" wrapText="1"/>
    </xf>
    <xf numFmtId="0" fontId="16" fillId="0" borderId="21" xfId="273" applyFont="1" applyFill="1" applyBorder="1" applyAlignment="1">
      <alignment horizontal="center" vertical="center" wrapText="1"/>
    </xf>
    <xf numFmtId="49" fontId="16" fillId="0" borderId="1" xfId="273" applyNumberFormat="1" applyFont="1" applyFill="1" applyBorder="1" applyAlignment="1">
      <alignment horizontal="center" vertical="center" wrapText="1"/>
    </xf>
    <xf numFmtId="4" fontId="16" fillId="0" borderId="1" xfId="273" applyNumberFormat="1" applyFont="1" applyFill="1" applyBorder="1" applyAlignment="1">
      <alignment horizontal="center" vertical="center" wrapText="1"/>
    </xf>
    <xf numFmtId="4" fontId="16" fillId="0" borderId="21" xfId="272" applyNumberFormat="1" applyFont="1" applyFill="1" applyBorder="1" applyAlignment="1">
      <alignment horizontal="center" vertical="center" wrapText="1"/>
    </xf>
    <xf numFmtId="179" fontId="59" fillId="0" borderId="0" xfId="0" applyNumberFormat="1" applyFont="1"/>
    <xf numFmtId="0" fontId="62" fillId="0" borderId="1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16" fillId="0" borderId="20" xfId="14" applyFont="1" applyBorder="1" applyAlignment="1">
      <alignment horizontal="center" vertical="center" wrapText="1"/>
    </xf>
    <xf numFmtId="4" fontId="59" fillId="0" borderId="1" xfId="270" applyNumberFormat="1" applyFont="1" applyBorder="1" applyAlignment="1">
      <alignment horizontal="center" vertical="center" wrapText="1"/>
    </xf>
    <xf numFmtId="0" fontId="60" fillId="0" borderId="1" xfId="14" applyFont="1" applyBorder="1" applyAlignment="1">
      <alignment horizontal="center" vertical="center"/>
    </xf>
    <xf numFmtId="0" fontId="60" fillId="2" borderId="1" xfId="14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0" fillId="2" borderId="1" xfId="14" applyFont="1" applyFill="1" applyBorder="1" applyAlignment="1">
      <alignment horizontal="left" vertical="center" wrapText="1"/>
    </xf>
    <xf numFmtId="0" fontId="60" fillId="2" borderId="1" xfId="0" applyFont="1" applyFill="1" applyBorder="1" applyAlignment="1">
      <alignment horizontal="left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2" borderId="1" xfId="2" applyFont="1" applyFill="1" applyBorder="1" applyAlignment="1">
      <alignment horizontal="center" vertical="center" wrapText="1"/>
    </xf>
    <xf numFmtId="0" fontId="60" fillId="2" borderId="1" xfId="19" applyFont="1" applyFill="1" applyBorder="1" applyAlignment="1">
      <alignment horizontal="center" vertical="center" wrapText="1"/>
    </xf>
    <xf numFmtId="0" fontId="60" fillId="2" borderId="20" xfId="14" applyFont="1" applyFill="1" applyBorder="1" applyAlignment="1">
      <alignment horizontal="center" vertical="center" wrapText="1"/>
    </xf>
    <xf numFmtId="4" fontId="60" fillId="2" borderId="1" xfId="270" applyNumberFormat="1" applyFont="1" applyFill="1" applyBorder="1" applyAlignment="1">
      <alignment horizontal="center" vertical="center" wrapText="1"/>
    </xf>
    <xf numFmtId="4" fontId="60" fillId="0" borderId="1" xfId="270" applyNumberFormat="1" applyFont="1" applyFill="1" applyBorder="1" applyAlignment="1">
      <alignment horizontal="center" vertical="center" wrapText="1"/>
    </xf>
    <xf numFmtId="0" fontId="60" fillId="0" borderId="1" xfId="13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/>
    </xf>
  </cellXfs>
  <cellStyles count="274">
    <cellStyle name="_2006 проект соцсферы ММГ" xfId="25"/>
    <cellStyle name="_5(1).Макат 2007 г с расш.на 18.05.06г." xfId="26"/>
    <cellStyle name="_MOL_Caspian_2005_1_3_work_2file_08-05" xfId="27"/>
    <cellStyle name="_MOL_Caspian_2005_1_3_work_file_09-05" xfId="28"/>
    <cellStyle name="_Ком. услуги" xfId="29"/>
    <cellStyle name="_ММГ СС-2007" xfId="30"/>
    <cellStyle name="_Формы финансовой отчетности МСФО за 1 quarter 2007 год" xfId="31"/>
    <cellStyle name="”ќђќ‘ћ‚›‰" xfId="32"/>
    <cellStyle name="”љ‘ђћ‚ђќќ›‰" xfId="33"/>
    <cellStyle name="„…ќ…†ќ›‰" xfId="34"/>
    <cellStyle name="‡ђѓћ‹ћ‚ћљ1" xfId="35"/>
    <cellStyle name="‡ђѓћ‹ћ‚ћљ2" xfId="36"/>
    <cellStyle name="’ћѓћ‚›‰" xfId="37"/>
    <cellStyle name="1tizedes" xfId="38"/>
    <cellStyle name="20% - Акцент1 2" xfId="39"/>
    <cellStyle name="20% - Акцент2 2" xfId="40"/>
    <cellStyle name="20% - Акцент3 2" xfId="41"/>
    <cellStyle name="20% - Акцент4 2" xfId="42"/>
    <cellStyle name="20% - Акцент5 2" xfId="43"/>
    <cellStyle name="20% - Акцент6 2" xfId="44"/>
    <cellStyle name="2tizedes" xfId="45"/>
    <cellStyle name="40% - Акцент1 2" xfId="46"/>
    <cellStyle name="40% - Акцент2 2" xfId="47"/>
    <cellStyle name="40% - Акцент3 2" xfId="48"/>
    <cellStyle name="40% - Акцент4 2" xfId="49"/>
    <cellStyle name="40% - Акцент5 2" xfId="50"/>
    <cellStyle name="40% - Акцент6 2" xfId="51"/>
    <cellStyle name="60% - Акцент1 2" xfId="52"/>
    <cellStyle name="60% - Акцент2 2" xfId="53"/>
    <cellStyle name="60% - Акцент3 2" xfId="54"/>
    <cellStyle name="60% - Акцент4 2" xfId="55"/>
    <cellStyle name="60% - Акцент5 2" xfId="56"/>
    <cellStyle name="60% - Акцент6 2" xfId="57"/>
    <cellStyle name="Comma 2" xfId="268"/>
    <cellStyle name="Currency [0]" xfId="58"/>
    <cellStyle name="dátumig" xfId="59"/>
    <cellStyle name="dátumtól" xfId="60"/>
    <cellStyle name="Euro" xfId="61"/>
    <cellStyle name="Ezres_Final Interpretation Cost Estimate 110707" xfId="62"/>
    <cellStyle name="hó.    ." xfId="63"/>
    <cellStyle name="hó. nap." xfId="64"/>
    <cellStyle name="hungarian_date" xfId="65"/>
    <cellStyle name="nap" xfId="66"/>
    <cellStyle name="Normal 1" xfId="67"/>
    <cellStyle name="Normal 2" xfId="68"/>
    <cellStyle name="Normal 2 3 2" xfId="2"/>
    <cellStyle name="Normal 2 3 2 2" xfId="5"/>
    <cellStyle name="Normal 3" xfId="69"/>
    <cellStyle name="Normal 3 2" xfId="70"/>
    <cellStyle name="Normál_2007WP" xfId="71"/>
    <cellStyle name="Normal1" xfId="72"/>
    <cellStyle name="piw#" xfId="73"/>
    <cellStyle name="piw%" xfId="74"/>
    <cellStyle name="Price_Body" xfId="75"/>
    <cellStyle name="SAS FM Client calculated data cell (data entry table)" xfId="76"/>
    <cellStyle name="SAS FM Client calculated data cell (data entry table) 2" xfId="77"/>
    <cellStyle name="SAS FM Client calculated data cell (read only table)" xfId="78"/>
    <cellStyle name="SAS FM Client calculated data cell (read only table) 2" xfId="79"/>
    <cellStyle name="SAS FM Column drillable header" xfId="80"/>
    <cellStyle name="SAS FM Column drillable header 2" xfId="81"/>
    <cellStyle name="SAS FM Column header" xfId="82"/>
    <cellStyle name="SAS FM Column header 2" xfId="83"/>
    <cellStyle name="SAS FM Drill path" xfId="84"/>
    <cellStyle name="SAS FM Invalid data cell" xfId="85"/>
    <cellStyle name="SAS FM Invalid data cell 2" xfId="86"/>
    <cellStyle name="SAS FM Read-only data cell (data entry table)" xfId="87"/>
    <cellStyle name="SAS FM Read-only data cell (data entry table) 2" xfId="88"/>
    <cellStyle name="SAS FM Read-only data cell (data entry table) 3" xfId="89"/>
    <cellStyle name="SAS FM Read-only data cell (read-only table)" xfId="90"/>
    <cellStyle name="SAS FM Read-only data cell (read-only table) 2" xfId="91"/>
    <cellStyle name="SAS FM Read-only data cell (read-only table) 3" xfId="92"/>
    <cellStyle name="SAS FM Read-only data cell (read-only table) 4" xfId="93"/>
    <cellStyle name="SAS FM Row drillable header" xfId="94"/>
    <cellStyle name="SAS FM Row drillable header 2" xfId="95"/>
    <cellStyle name="SAS FM Row header" xfId="96"/>
    <cellStyle name="SAS FM Row header 2" xfId="97"/>
    <cellStyle name="SAS FM Slicers" xfId="98"/>
    <cellStyle name="SAS FM Slicers 2" xfId="99"/>
    <cellStyle name="SAS FM Slicers_Лист3" xfId="100"/>
    <cellStyle name="SAS FM Writeable data cell" xfId="101"/>
    <cellStyle name="SAS FM Writeable data cell 2" xfId="102"/>
    <cellStyle name="Standard_RAZ_01" xfId="103"/>
    <cellStyle name="Style 1" xfId="3"/>
    <cellStyle name="Акцент1 2" xfId="104"/>
    <cellStyle name="Акцент2 2" xfId="105"/>
    <cellStyle name="Акцент3 2" xfId="106"/>
    <cellStyle name="Акцент4 2" xfId="107"/>
    <cellStyle name="Акцент5 2" xfId="108"/>
    <cellStyle name="Акцент6 2" xfId="109"/>
    <cellStyle name="Беззащитный" xfId="110"/>
    <cellStyle name="Ввод  2" xfId="111"/>
    <cellStyle name="Вывод 2" xfId="112"/>
    <cellStyle name="Вычисление 2" xfId="113"/>
    <cellStyle name="Денежный 2" xfId="23"/>
    <cellStyle name="Денежный 2 2" xfId="114"/>
    <cellStyle name="Денежный 2 3" xfId="239"/>
    <cellStyle name="Денежный 3" xfId="115"/>
    <cellStyle name="Денежный 4" xfId="116"/>
    <cellStyle name="Денежный 4 2" xfId="223"/>
    <cellStyle name="Денежный 5" xfId="117"/>
    <cellStyle name="Денежный 5 2" xfId="192"/>
    <cellStyle name="Денежный 5 2 2" xfId="245"/>
    <cellStyle name="Денежный 5 3" xfId="194"/>
    <cellStyle name="Денежный 5 3 2" xfId="247"/>
    <cellStyle name="Денежный 5 4" xfId="201"/>
    <cellStyle name="Денежный 5 4 2" xfId="253"/>
    <cellStyle name="Денежный 5 5" xfId="204"/>
    <cellStyle name="Денежный 5 5 2" xfId="254"/>
    <cellStyle name="Денежный 5 6" xfId="213"/>
    <cellStyle name="Денежный 5 6 2" xfId="259"/>
    <cellStyle name="Денежный 5 7" xfId="224"/>
    <cellStyle name="Денежный 6" xfId="199"/>
    <cellStyle name="Денежный 6 2" xfId="251"/>
    <cellStyle name="Заголовок 1 2" xfId="118"/>
    <cellStyle name="Заголовок 2 2" xfId="119"/>
    <cellStyle name="Заголовок 3 2" xfId="120"/>
    <cellStyle name="Заголовок 4 2" xfId="121"/>
    <cellStyle name="Защитный" xfId="122"/>
    <cellStyle name="Итог 2" xfId="123"/>
    <cellStyle name="КАНДАГАЧ тел3-33-96" xfId="124"/>
    <cellStyle name="Контрольная ячейка 2" xfId="125"/>
    <cellStyle name="Название 2" xfId="126"/>
    <cellStyle name="Нейтральный 2" xfId="127"/>
    <cellStyle name="Обычный" xfId="0" builtinId="0"/>
    <cellStyle name="Обычный 10" xfId="128"/>
    <cellStyle name="Обычный 10 2" xfId="129"/>
    <cellStyle name="Обычный 10 3" xfId="130"/>
    <cellStyle name="Обычный 11" xfId="131"/>
    <cellStyle name="Обычный 12" xfId="132"/>
    <cellStyle name="Обычный 13" xfId="15"/>
    <cellStyle name="Обычный 14" xfId="17"/>
    <cellStyle name="Обычный 14 2" xfId="133"/>
    <cellStyle name="Обычный 15" xfId="21"/>
    <cellStyle name="Обычный 15 2" xfId="134"/>
    <cellStyle name="Обычный 15 2 2" xfId="241"/>
    <cellStyle name="Обычный 15 3" xfId="193"/>
    <cellStyle name="Обычный 15 3 2" xfId="246"/>
    <cellStyle name="Обычный 15 4" xfId="195"/>
    <cellStyle name="Обычный 15 4 2" xfId="248"/>
    <cellStyle name="Обычный 15 5" xfId="200"/>
    <cellStyle name="Обычный 15 5 2" xfId="252"/>
    <cellStyle name="Обычный 15 6" xfId="205"/>
    <cellStyle name="Обычный 15 6 2" xfId="214"/>
    <cellStyle name="Обычный 15 6 2 2" xfId="260"/>
    <cellStyle name="Обычный 15 6 3" xfId="226"/>
    <cellStyle name="Обычный 15 7" xfId="211"/>
    <cellStyle name="Обычный 15 7 2" xfId="227"/>
    <cellStyle name="Обычный 15 8" xfId="225"/>
    <cellStyle name="Обычный 15 9" xfId="266"/>
    <cellStyle name="Обычный 16" xfId="135"/>
    <cellStyle name="Обычный 16 2" xfId="228"/>
    <cellStyle name="Обычный 17" xfId="22"/>
    <cellStyle name="Обычный 17 2" xfId="229"/>
    <cellStyle name="Обычный 18" xfId="136"/>
    <cellStyle name="Обычный 19" xfId="188"/>
    <cellStyle name="Обычный 19 2" xfId="203"/>
    <cellStyle name="Обычный 19 3" xfId="242"/>
    <cellStyle name="Обычный 2" xfId="1"/>
    <cellStyle name="Обычный 2 2" xfId="4"/>
    <cellStyle name="Обычный 2 2 2" xfId="139"/>
    <cellStyle name="Обычный 2 2 2 2" xfId="14"/>
    <cellStyle name="Обычный 2 2 3" xfId="140"/>
    <cellStyle name="Обычный 2 2 4" xfId="138"/>
    <cellStyle name="Обычный 2 3" xfId="141"/>
    <cellStyle name="Обычный 2 4" xfId="142"/>
    <cellStyle name="Обычный 2 5" xfId="13"/>
    <cellStyle name="Обычный 2 6" xfId="137"/>
    <cellStyle name="Обычный 2_План ГЗ на 2011г  первочередные " xfId="16"/>
    <cellStyle name="Обычный 20" xfId="190"/>
    <cellStyle name="Обычный 20 2" xfId="243"/>
    <cellStyle name="Обычный 21" xfId="191"/>
    <cellStyle name="Обычный 21 2" xfId="244"/>
    <cellStyle name="Обычный 22" xfId="196"/>
    <cellStyle name="Обычный 23" xfId="197"/>
    <cellStyle name="Обычный 23 2" xfId="249"/>
    <cellStyle name="Обычный 24" xfId="198"/>
    <cellStyle name="Обычный 24 2" xfId="250"/>
    <cellStyle name="Обычный 25" xfId="202"/>
    <cellStyle name="Обычный 26" xfId="207"/>
    <cellStyle name="Обычный 27" xfId="208"/>
    <cellStyle name="Обычный 27 2" xfId="255"/>
    <cellStyle name="Обычный 28" xfId="209"/>
    <cellStyle name="Обычный 28 2" xfId="256"/>
    <cellStyle name="Обычный 29" xfId="210"/>
    <cellStyle name="Обычный 29 2" xfId="257"/>
    <cellStyle name="Обычный 3" xfId="7"/>
    <cellStyle name="Обычный 3 2" xfId="144"/>
    <cellStyle name="Обычный 3 3" xfId="143"/>
    <cellStyle name="Обычный 3 4" xfId="237"/>
    <cellStyle name="Обычный 30" xfId="212"/>
    <cellStyle name="Обычный 30 2" xfId="258"/>
    <cellStyle name="Обычный 31" xfId="145"/>
    <cellStyle name="Обычный 32" xfId="146"/>
    <cellStyle name="Обычный 33" xfId="215"/>
    <cellStyle name="Обычный 33 2" xfId="261"/>
    <cellStyle name="Обычный 34" xfId="147"/>
    <cellStyle name="Обычный 35" xfId="148"/>
    <cellStyle name="Обычный 36" xfId="149"/>
    <cellStyle name="Обычный 37" xfId="150"/>
    <cellStyle name="Обычный 38" xfId="151"/>
    <cellStyle name="Обычный 39" xfId="152"/>
    <cellStyle name="Обычный 4" xfId="8"/>
    <cellStyle name="Обычный 4 2" xfId="154"/>
    <cellStyle name="Обычный 4 3" xfId="155"/>
    <cellStyle name="Обычный 4 4" xfId="153"/>
    <cellStyle name="Обычный 4 5" xfId="269"/>
    <cellStyle name="Обычный 40" xfId="156"/>
    <cellStyle name="Обычный 41" xfId="216"/>
    <cellStyle name="Обычный 41 2" xfId="230"/>
    <cellStyle name="Обычный 42" xfId="217"/>
    <cellStyle name="Обычный 42 2" xfId="262"/>
    <cellStyle name="Обычный 43" xfId="218"/>
    <cellStyle name="Обычный 43 2" xfId="263"/>
    <cellStyle name="Обычный 44" xfId="219"/>
    <cellStyle name="Обычный 44 2" xfId="231"/>
    <cellStyle name="Обычный 44 3" xfId="265"/>
    <cellStyle name="Обычный 45" xfId="220"/>
    <cellStyle name="Обычный 45 2" xfId="264"/>
    <cellStyle name="Обычный 46" xfId="221"/>
    <cellStyle name="Обычный 46 2" xfId="232"/>
    <cellStyle name="Обычный 47" xfId="222"/>
    <cellStyle name="Обычный 47 2" xfId="233"/>
    <cellStyle name="Обычный 48" xfId="236"/>
    <cellStyle name="Обычный 5" xfId="6"/>
    <cellStyle name="Обычный 5 2" xfId="158"/>
    <cellStyle name="Обычный 5 3" xfId="157"/>
    <cellStyle name="Обычный 6" xfId="12"/>
    <cellStyle name="Обычный 6 2" xfId="160"/>
    <cellStyle name="Обычный 6 3" xfId="161"/>
    <cellStyle name="Обычный 6 4" xfId="159"/>
    <cellStyle name="Обычный 6 5" xfId="238"/>
    <cellStyle name="Обычный 7" xfId="18"/>
    <cellStyle name="Обычный 7 2" xfId="162"/>
    <cellStyle name="Обычный 8" xfId="163"/>
    <cellStyle name="Обычный 8 2" xfId="164"/>
    <cellStyle name="Обычный 9" xfId="165"/>
    <cellStyle name="Обычный 9 2" xfId="166"/>
    <cellStyle name="Обычный 9 3" xfId="167"/>
    <cellStyle name="Обычный_Лист2" xfId="267"/>
    <cellStyle name="Обычный_Производственная программа на 2006 год ДОТиОС АО РД КМГ" xfId="273"/>
    <cellStyle name="Плохой 2" xfId="168"/>
    <cellStyle name="Пояснение 2" xfId="169"/>
    <cellStyle name="Примечание 2" xfId="170"/>
    <cellStyle name="Процентный 2" xfId="171"/>
    <cellStyle name="Связанная ячейка 2" xfId="172"/>
    <cellStyle name="Стиль 1" xfId="19"/>
    <cellStyle name="Стиль 1 2" xfId="20"/>
    <cellStyle name="Стиль 1 3" xfId="173"/>
    <cellStyle name="Стиль 1 4" xfId="189"/>
    <cellStyle name="Стиль_названий" xfId="174"/>
    <cellStyle name="Текст предупреждения 2" xfId="175"/>
    <cellStyle name="Тысячи [0]_3Com" xfId="176"/>
    <cellStyle name="Тысячи_3Com" xfId="177"/>
    <cellStyle name="Финансовый" xfId="272" builtinId="3"/>
    <cellStyle name="Финансовый 2" xfId="10"/>
    <cellStyle name="Финансовый 2 2" xfId="179"/>
    <cellStyle name="Финансовый 2 3" xfId="178"/>
    <cellStyle name="Финансовый 2 3 2" xfId="270"/>
    <cellStyle name="Финансовый 2 3 2 2" xfId="271"/>
    <cellStyle name="Финансовый 3" xfId="11"/>
    <cellStyle name="Финансовый 3 2" xfId="181"/>
    <cellStyle name="Финансовый 3 3" xfId="182"/>
    <cellStyle name="Финансовый 3 4" xfId="180"/>
    <cellStyle name="Финансовый 4" xfId="9"/>
    <cellStyle name="Финансовый 4 2" xfId="183"/>
    <cellStyle name="Финансовый 5" xfId="24"/>
    <cellStyle name="Финансовый 5 2" xfId="184"/>
    <cellStyle name="Финансовый 5 3" xfId="240"/>
    <cellStyle name="Финансовый 6" xfId="185"/>
    <cellStyle name="Финансовый 6 2" xfId="234"/>
    <cellStyle name="Финансовый 7" xfId="206"/>
    <cellStyle name="Финансовый 8" xfId="235"/>
    <cellStyle name="Хороший 2" xfId="186"/>
    <cellStyle name="Џђћ–…ќ’ќ›‰" xfId="18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4"/>
  <sheetViews>
    <sheetView tabSelected="1" topLeftCell="I1" zoomScale="80" zoomScaleNormal="80" workbookViewId="0">
      <selection activeCell="AB72" sqref="AB72"/>
    </sheetView>
  </sheetViews>
  <sheetFormatPr defaultRowHeight="12.75"/>
  <cols>
    <col min="1" max="1" width="17.28515625" style="25" customWidth="1"/>
    <col min="2" max="3" width="9.140625" style="25"/>
    <col min="4" max="4" width="12" style="25" customWidth="1"/>
    <col min="5" max="5" width="26.7109375" style="25" customWidth="1"/>
    <col min="6" max="6" width="23.85546875" style="25" customWidth="1"/>
    <col min="7" max="7" width="31.140625" style="25" customWidth="1"/>
    <col min="8" max="8" width="32" style="25" customWidth="1"/>
    <col min="9" max="9" width="33" style="25" customWidth="1"/>
    <col min="10" max="10" width="32" style="25" customWidth="1"/>
    <col min="11" max="12" width="9.140625" style="25"/>
    <col min="13" max="13" width="11.42578125" style="25" customWidth="1"/>
    <col min="14" max="14" width="11.85546875" style="25" customWidth="1"/>
    <col min="15" max="15" width="13.28515625" style="25" customWidth="1"/>
    <col min="16" max="16" width="15.5703125" style="25" customWidth="1"/>
    <col min="17" max="17" width="9.140625" style="25" customWidth="1"/>
    <col min="18" max="18" width="16.85546875" style="25" customWidth="1"/>
    <col min="19" max="19" width="31.28515625" style="25" customWidth="1"/>
    <col min="20" max="20" width="9.140625" style="25" customWidth="1"/>
    <col min="21" max="21" width="11.28515625" style="25" customWidth="1"/>
    <col min="22" max="22" width="13.5703125" style="25" customWidth="1"/>
    <col min="23" max="23" width="17.42578125" style="25" customWidth="1"/>
    <col min="24" max="24" width="19.42578125" style="25" customWidth="1"/>
    <col min="25" max="25" width="19.85546875" style="25" customWidth="1"/>
    <col min="26" max="26" width="6.5703125" style="25" customWidth="1"/>
    <col min="27" max="27" width="9.140625" style="25"/>
    <col min="28" max="28" width="22.42578125" style="25" customWidth="1"/>
    <col min="29" max="29" width="12.42578125" style="25" bestFit="1" customWidth="1"/>
    <col min="30" max="30" width="21" style="25" customWidth="1"/>
    <col min="31" max="16384" width="9.140625" style="25"/>
  </cols>
  <sheetData>
    <row r="1" spans="1:30">
      <c r="X1" s="26" t="s">
        <v>29</v>
      </c>
    </row>
    <row r="2" spans="1:30">
      <c r="X2" s="26" t="s">
        <v>289</v>
      </c>
    </row>
    <row r="4" spans="1:30">
      <c r="B4" s="108" t="s">
        <v>290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</row>
    <row r="5" spans="1:30" ht="77.25" thickBot="1">
      <c r="A5" s="27"/>
      <c r="B5" s="5" t="s">
        <v>0</v>
      </c>
      <c r="C5" s="5" t="s">
        <v>1</v>
      </c>
      <c r="D5" s="2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3" t="s">
        <v>17</v>
      </c>
      <c r="T5" s="3" t="s">
        <v>18</v>
      </c>
      <c r="U5" s="3" t="s">
        <v>19</v>
      </c>
      <c r="V5" s="4" t="s">
        <v>20</v>
      </c>
      <c r="W5" s="5" t="s">
        <v>21</v>
      </c>
      <c r="X5" s="5" t="s">
        <v>22</v>
      </c>
      <c r="Y5" s="5" t="s">
        <v>23</v>
      </c>
      <c r="Z5" s="5" t="s">
        <v>24</v>
      </c>
      <c r="AA5" s="5" t="s">
        <v>25</v>
      </c>
      <c r="AB5" s="5" t="s">
        <v>26</v>
      </c>
    </row>
    <row r="6" spans="1:30" ht="13.5">
      <c r="A6" s="27"/>
      <c r="B6" s="9">
        <v>1</v>
      </c>
      <c r="C6" s="10">
        <v>2</v>
      </c>
      <c r="D6" s="10">
        <v>3</v>
      </c>
      <c r="E6" s="10">
        <v>4</v>
      </c>
      <c r="F6" s="10"/>
      <c r="G6" s="10">
        <v>5</v>
      </c>
      <c r="H6" s="10"/>
      <c r="I6" s="10">
        <v>6</v>
      </c>
      <c r="J6" s="10"/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</row>
    <row r="7" spans="1:30" ht="13.5">
      <c r="A7" s="27"/>
      <c r="B7" s="30" t="s">
        <v>39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</row>
    <row r="8" spans="1:30" ht="13.5">
      <c r="A8" s="29"/>
      <c r="B8" s="30" t="s">
        <v>30</v>
      </c>
      <c r="C8" s="37"/>
      <c r="D8" s="37"/>
      <c r="E8" s="37"/>
      <c r="F8" s="37"/>
      <c r="G8" s="37"/>
      <c r="H8" s="37"/>
      <c r="I8" s="37"/>
      <c r="J8" s="37"/>
      <c r="K8" s="72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9"/>
      <c r="Y8" s="39"/>
      <c r="Z8" s="37"/>
      <c r="AA8" s="37"/>
      <c r="AB8" s="37"/>
    </row>
    <row r="9" spans="1:30" ht="63.75">
      <c r="A9" s="29" t="s">
        <v>69</v>
      </c>
      <c r="B9" s="96" t="s">
        <v>54</v>
      </c>
      <c r="C9" s="97" t="s">
        <v>55</v>
      </c>
      <c r="D9" s="98" t="s">
        <v>56</v>
      </c>
      <c r="E9" s="99" t="s">
        <v>57</v>
      </c>
      <c r="F9" s="100" t="s">
        <v>58</v>
      </c>
      <c r="G9" s="101" t="s">
        <v>59</v>
      </c>
      <c r="H9" s="101" t="s">
        <v>60</v>
      </c>
      <c r="I9" s="101" t="s">
        <v>61</v>
      </c>
      <c r="J9" s="101" t="s">
        <v>62</v>
      </c>
      <c r="K9" s="97" t="s">
        <v>63</v>
      </c>
      <c r="L9" s="97">
        <v>100</v>
      </c>
      <c r="M9" s="101">
        <v>710000000</v>
      </c>
      <c r="N9" s="102" t="s">
        <v>64</v>
      </c>
      <c r="O9" s="102" t="s">
        <v>65</v>
      </c>
      <c r="P9" s="102" t="s">
        <v>66</v>
      </c>
      <c r="Q9" s="101"/>
      <c r="R9" s="97" t="s">
        <v>50</v>
      </c>
      <c r="S9" s="103" t="s">
        <v>51</v>
      </c>
      <c r="T9" s="97"/>
      <c r="U9" s="104"/>
      <c r="V9" s="105"/>
      <c r="W9" s="105"/>
      <c r="X9" s="106">
        <v>36360822</v>
      </c>
      <c r="Y9" s="106">
        <f>X9*1.12</f>
        <v>40724120.640000001</v>
      </c>
      <c r="Z9" s="105"/>
      <c r="AA9" s="97">
        <v>2016</v>
      </c>
      <c r="AB9" s="97"/>
    </row>
    <row r="10" spans="1:30" ht="63.75">
      <c r="A10" s="29" t="s">
        <v>69</v>
      </c>
      <c r="B10" s="96" t="s">
        <v>67</v>
      </c>
      <c r="C10" s="97" t="s">
        <v>55</v>
      </c>
      <c r="D10" s="98" t="s">
        <v>56</v>
      </c>
      <c r="E10" s="99" t="s">
        <v>57</v>
      </c>
      <c r="F10" s="100" t="s">
        <v>58</v>
      </c>
      <c r="G10" s="101" t="s">
        <v>59</v>
      </c>
      <c r="H10" s="101" t="s">
        <v>60</v>
      </c>
      <c r="I10" s="101" t="s">
        <v>68</v>
      </c>
      <c r="J10" s="101" t="s">
        <v>62</v>
      </c>
      <c r="K10" s="97" t="s">
        <v>63</v>
      </c>
      <c r="L10" s="97">
        <v>100</v>
      </c>
      <c r="M10" s="101">
        <v>710000000</v>
      </c>
      <c r="N10" s="102" t="s">
        <v>64</v>
      </c>
      <c r="O10" s="102" t="s">
        <v>65</v>
      </c>
      <c r="P10" s="102" t="s">
        <v>66</v>
      </c>
      <c r="Q10" s="101"/>
      <c r="R10" s="97" t="s">
        <v>50</v>
      </c>
      <c r="S10" s="103" t="s">
        <v>51</v>
      </c>
      <c r="T10" s="97"/>
      <c r="U10" s="104"/>
      <c r="V10" s="105"/>
      <c r="W10" s="105"/>
      <c r="X10" s="106">
        <v>2400000</v>
      </c>
      <c r="Y10" s="106">
        <f t="shared" ref="Y10" si="0">X10*1.12</f>
        <v>2688000.0000000005</v>
      </c>
      <c r="Z10" s="105"/>
      <c r="AA10" s="97">
        <v>2016</v>
      </c>
      <c r="AB10" s="97"/>
    </row>
    <row r="11" spans="1:30" ht="89.25">
      <c r="A11" s="29" t="s">
        <v>248</v>
      </c>
      <c r="B11" s="96" t="s">
        <v>241</v>
      </c>
      <c r="C11" s="50" t="s">
        <v>38</v>
      </c>
      <c r="D11" s="50" t="s">
        <v>242</v>
      </c>
      <c r="E11" s="51" t="s">
        <v>243</v>
      </c>
      <c r="F11" s="51" t="s">
        <v>244</v>
      </c>
      <c r="G11" s="51" t="s">
        <v>243</v>
      </c>
      <c r="H11" s="51" t="s">
        <v>244</v>
      </c>
      <c r="I11" s="51" t="s">
        <v>245</v>
      </c>
      <c r="J11" s="50" t="s">
        <v>246</v>
      </c>
      <c r="K11" s="54" t="s">
        <v>63</v>
      </c>
      <c r="L11" s="51">
        <v>80</v>
      </c>
      <c r="M11" s="51">
        <v>710000000</v>
      </c>
      <c r="N11" s="52" t="s">
        <v>64</v>
      </c>
      <c r="O11" s="52" t="s">
        <v>247</v>
      </c>
      <c r="P11" s="53" t="s">
        <v>49</v>
      </c>
      <c r="Q11" s="54"/>
      <c r="R11" s="54" t="s">
        <v>50</v>
      </c>
      <c r="S11" s="55" t="s">
        <v>51</v>
      </c>
      <c r="T11" s="56"/>
      <c r="U11" s="54"/>
      <c r="V11" s="54"/>
      <c r="W11" s="57"/>
      <c r="X11" s="57">
        <v>30457142.857142854</v>
      </c>
      <c r="Y11" s="57">
        <f>X11*1.12</f>
        <v>34112000</v>
      </c>
      <c r="Z11" s="54"/>
      <c r="AA11" s="54">
        <v>2016</v>
      </c>
      <c r="AB11" s="107"/>
    </row>
    <row r="12" spans="1:30">
      <c r="A12" s="49"/>
      <c r="B12" s="47" t="s">
        <v>31</v>
      </c>
      <c r="C12" s="50"/>
      <c r="D12" s="50"/>
      <c r="E12" s="51"/>
      <c r="F12" s="51"/>
      <c r="G12" s="58"/>
      <c r="H12" s="58"/>
      <c r="I12" s="58"/>
      <c r="J12" s="58"/>
      <c r="K12" s="50"/>
      <c r="L12" s="51"/>
      <c r="M12" s="51"/>
      <c r="N12" s="52"/>
      <c r="O12" s="52"/>
      <c r="P12" s="53"/>
      <c r="Q12" s="54"/>
      <c r="R12" s="54"/>
      <c r="S12" s="55"/>
      <c r="T12" s="56"/>
      <c r="U12" s="54"/>
      <c r="V12" s="54"/>
      <c r="W12" s="57"/>
      <c r="X12" s="48">
        <f>SUM(X9:X11)</f>
        <v>69217964.857142851</v>
      </c>
      <c r="Y12" s="48">
        <f>SUM(Y9:Y11)</f>
        <v>77524120.640000001</v>
      </c>
      <c r="Z12" s="59"/>
      <c r="AA12" s="54"/>
      <c r="AB12" s="54"/>
    </row>
    <row r="13" spans="1:30">
      <c r="A13" s="49"/>
      <c r="B13" s="6" t="s">
        <v>35</v>
      </c>
      <c r="C13" s="50"/>
      <c r="D13" s="50"/>
      <c r="E13" s="51"/>
      <c r="F13" s="51"/>
      <c r="G13" s="58"/>
      <c r="H13" s="58"/>
      <c r="I13" s="58"/>
      <c r="J13" s="58"/>
      <c r="K13" s="50"/>
      <c r="L13" s="51"/>
      <c r="M13" s="51"/>
      <c r="N13" s="52"/>
      <c r="O13" s="52"/>
      <c r="P13" s="53"/>
      <c r="Q13" s="54"/>
      <c r="R13" s="54"/>
      <c r="S13" s="55"/>
      <c r="T13" s="56"/>
      <c r="U13" s="54"/>
      <c r="V13" s="54"/>
      <c r="W13" s="57"/>
      <c r="X13" s="48"/>
      <c r="Y13" s="48"/>
      <c r="Z13" s="59"/>
      <c r="AA13" s="54"/>
      <c r="AB13" s="54"/>
    </row>
    <row r="14" spans="1:30">
      <c r="A14" s="49"/>
      <c r="B14" s="6" t="s">
        <v>36</v>
      </c>
      <c r="C14" s="50"/>
      <c r="D14" s="50"/>
      <c r="E14" s="51"/>
      <c r="F14" s="51"/>
      <c r="G14" s="58"/>
      <c r="H14" s="58"/>
      <c r="I14" s="58"/>
      <c r="J14" s="58"/>
      <c r="K14" s="50"/>
      <c r="L14" s="51"/>
      <c r="M14" s="51"/>
      <c r="N14" s="52"/>
      <c r="O14" s="52"/>
      <c r="P14" s="53"/>
      <c r="Q14" s="54"/>
      <c r="R14" s="54"/>
      <c r="S14" s="55"/>
      <c r="T14" s="56"/>
      <c r="U14" s="54"/>
      <c r="V14" s="54"/>
      <c r="W14" s="57"/>
      <c r="X14" s="48"/>
      <c r="Y14" s="48"/>
      <c r="Z14" s="59"/>
      <c r="AA14" s="54"/>
      <c r="AB14" s="54"/>
    </row>
    <row r="15" spans="1:30" ht="38.25">
      <c r="A15" s="61" t="s">
        <v>248</v>
      </c>
      <c r="B15" s="40" t="s">
        <v>251</v>
      </c>
      <c r="C15" s="62" t="s">
        <v>38</v>
      </c>
      <c r="D15" s="80" t="s">
        <v>85</v>
      </c>
      <c r="E15" s="81" t="s">
        <v>86</v>
      </c>
      <c r="F15" s="82" t="s">
        <v>87</v>
      </c>
      <c r="G15" s="83" t="s">
        <v>88</v>
      </c>
      <c r="H15" s="83" t="s">
        <v>89</v>
      </c>
      <c r="I15" s="83" t="s">
        <v>88</v>
      </c>
      <c r="J15" s="83" t="s">
        <v>89</v>
      </c>
      <c r="K15" s="62" t="s">
        <v>90</v>
      </c>
      <c r="L15" s="62">
        <v>30</v>
      </c>
      <c r="M15" s="64">
        <v>710000000</v>
      </c>
      <c r="N15" s="65" t="s">
        <v>47</v>
      </c>
      <c r="O15" s="65" t="s">
        <v>72</v>
      </c>
      <c r="P15" s="65" t="s">
        <v>47</v>
      </c>
      <c r="Q15" s="64" t="s">
        <v>138</v>
      </c>
      <c r="R15" s="35" t="s">
        <v>250</v>
      </c>
      <c r="S15" s="60" t="s">
        <v>137</v>
      </c>
      <c r="T15" s="62">
        <v>5111</v>
      </c>
      <c r="U15" s="66" t="s">
        <v>93</v>
      </c>
      <c r="V15" s="67">
        <v>4000</v>
      </c>
      <c r="W15" s="67">
        <v>892.85</v>
      </c>
      <c r="X15" s="84">
        <f>V15*W15</f>
        <v>3571400</v>
      </c>
      <c r="Y15" s="84">
        <f>X15*1.12</f>
        <v>3999968.0000000005</v>
      </c>
      <c r="Z15" s="67" t="s">
        <v>94</v>
      </c>
      <c r="AA15" s="62">
        <v>2016</v>
      </c>
      <c r="AB15" s="62"/>
      <c r="AC15" s="91"/>
      <c r="AD15" s="34"/>
    </row>
    <row r="16" spans="1:30" ht="38.25">
      <c r="A16" s="61" t="s">
        <v>248</v>
      </c>
      <c r="B16" s="40" t="s">
        <v>252</v>
      </c>
      <c r="C16" s="62" t="s">
        <v>38</v>
      </c>
      <c r="D16" s="80" t="s">
        <v>95</v>
      </c>
      <c r="E16" s="81" t="s">
        <v>96</v>
      </c>
      <c r="F16" s="82" t="s">
        <v>96</v>
      </c>
      <c r="G16" s="83" t="s">
        <v>97</v>
      </c>
      <c r="H16" s="83" t="s">
        <v>98</v>
      </c>
      <c r="I16" s="83" t="s">
        <v>99</v>
      </c>
      <c r="J16" s="83" t="s">
        <v>100</v>
      </c>
      <c r="K16" s="62" t="s">
        <v>34</v>
      </c>
      <c r="L16" s="62">
        <v>0</v>
      </c>
      <c r="M16" s="64">
        <v>710000000</v>
      </c>
      <c r="N16" s="65" t="s">
        <v>47</v>
      </c>
      <c r="O16" s="65" t="s">
        <v>72</v>
      </c>
      <c r="P16" s="65" t="s">
        <v>47</v>
      </c>
      <c r="Q16" s="64" t="s">
        <v>138</v>
      </c>
      <c r="R16" s="62" t="s">
        <v>91</v>
      </c>
      <c r="S16" s="60" t="s">
        <v>92</v>
      </c>
      <c r="T16" s="62">
        <v>796</v>
      </c>
      <c r="U16" s="66" t="s">
        <v>101</v>
      </c>
      <c r="V16" s="67">
        <v>400</v>
      </c>
      <c r="W16" s="67">
        <v>223.21</v>
      </c>
      <c r="X16" s="84">
        <f>W16*V16</f>
        <v>89284</v>
      </c>
      <c r="Y16" s="84">
        <f>X16*1.12</f>
        <v>99998.080000000016</v>
      </c>
      <c r="Z16" s="67"/>
      <c r="AA16" s="62">
        <v>2016</v>
      </c>
      <c r="AB16" s="62"/>
    </row>
    <row r="17" spans="1:28" ht="38.25">
      <c r="A17" s="61" t="s">
        <v>248</v>
      </c>
      <c r="B17" s="40" t="s">
        <v>253</v>
      </c>
      <c r="C17" s="62" t="s">
        <v>38</v>
      </c>
      <c r="D17" s="80" t="s">
        <v>102</v>
      </c>
      <c r="E17" s="81" t="s">
        <v>96</v>
      </c>
      <c r="F17" s="82" t="s">
        <v>96</v>
      </c>
      <c r="G17" s="83" t="s">
        <v>103</v>
      </c>
      <c r="H17" s="83" t="s">
        <v>104</v>
      </c>
      <c r="I17" s="83" t="s">
        <v>105</v>
      </c>
      <c r="J17" s="83" t="s">
        <v>106</v>
      </c>
      <c r="K17" s="62" t="s">
        <v>34</v>
      </c>
      <c r="L17" s="62">
        <v>0</v>
      </c>
      <c r="M17" s="64">
        <v>710000000</v>
      </c>
      <c r="N17" s="65" t="s">
        <v>47</v>
      </c>
      <c r="O17" s="65" t="s">
        <v>72</v>
      </c>
      <c r="P17" s="65" t="s">
        <v>47</v>
      </c>
      <c r="Q17" s="64" t="s">
        <v>138</v>
      </c>
      <c r="R17" s="62" t="s">
        <v>91</v>
      </c>
      <c r="S17" s="60" t="s">
        <v>92</v>
      </c>
      <c r="T17" s="62">
        <v>796</v>
      </c>
      <c r="U17" s="66" t="s">
        <v>101</v>
      </c>
      <c r="V17" s="67">
        <v>400</v>
      </c>
      <c r="W17" s="67">
        <v>223.21</v>
      </c>
      <c r="X17" s="84">
        <f t="shared" ref="X17:X23" si="1">W17*V17</f>
        <v>89284</v>
      </c>
      <c r="Y17" s="84">
        <f t="shared" ref="Y17:Y23" si="2">X17*1.12</f>
        <v>99998.080000000016</v>
      </c>
      <c r="Z17" s="67"/>
      <c r="AA17" s="62">
        <v>2016</v>
      </c>
      <c r="AB17" s="62"/>
    </row>
    <row r="18" spans="1:28" ht="38.25">
      <c r="A18" s="61" t="s">
        <v>248</v>
      </c>
      <c r="B18" s="40" t="s">
        <v>254</v>
      </c>
      <c r="C18" s="62" t="s">
        <v>38</v>
      </c>
      <c r="D18" s="80" t="s">
        <v>107</v>
      </c>
      <c r="E18" s="81" t="s">
        <v>108</v>
      </c>
      <c r="F18" s="82" t="s">
        <v>108</v>
      </c>
      <c r="G18" s="83" t="s">
        <v>109</v>
      </c>
      <c r="H18" s="83" t="s">
        <v>110</v>
      </c>
      <c r="I18" s="83" t="s">
        <v>111</v>
      </c>
      <c r="J18" s="83" t="s">
        <v>112</v>
      </c>
      <c r="K18" s="62" t="s">
        <v>34</v>
      </c>
      <c r="L18" s="62">
        <v>0</v>
      </c>
      <c r="M18" s="64">
        <v>710000000</v>
      </c>
      <c r="N18" s="65" t="s">
        <v>47</v>
      </c>
      <c r="O18" s="65" t="s">
        <v>72</v>
      </c>
      <c r="P18" s="65" t="s">
        <v>47</v>
      </c>
      <c r="Q18" s="64" t="s">
        <v>138</v>
      </c>
      <c r="R18" s="62" t="s">
        <v>91</v>
      </c>
      <c r="S18" s="60" t="s">
        <v>92</v>
      </c>
      <c r="T18" s="62">
        <v>796</v>
      </c>
      <c r="U18" s="66" t="s">
        <v>101</v>
      </c>
      <c r="V18" s="67">
        <v>500</v>
      </c>
      <c r="W18" s="67">
        <v>265</v>
      </c>
      <c r="X18" s="84">
        <f t="shared" si="1"/>
        <v>132500</v>
      </c>
      <c r="Y18" s="84">
        <f t="shared" si="2"/>
        <v>148400</v>
      </c>
      <c r="Z18" s="67"/>
      <c r="AA18" s="62">
        <v>2016</v>
      </c>
      <c r="AB18" s="62"/>
    </row>
    <row r="19" spans="1:28" ht="38.25">
      <c r="A19" s="61" t="s">
        <v>248</v>
      </c>
      <c r="B19" s="40" t="s">
        <v>255</v>
      </c>
      <c r="C19" s="62" t="s">
        <v>38</v>
      </c>
      <c r="D19" s="80" t="s">
        <v>113</v>
      </c>
      <c r="E19" s="81" t="s">
        <v>114</v>
      </c>
      <c r="F19" s="82" t="s">
        <v>114</v>
      </c>
      <c r="G19" s="83" t="s">
        <v>115</v>
      </c>
      <c r="H19" s="83" t="s">
        <v>115</v>
      </c>
      <c r="I19" s="83" t="s">
        <v>115</v>
      </c>
      <c r="J19" s="83" t="s">
        <v>116</v>
      </c>
      <c r="K19" s="62" t="s">
        <v>34</v>
      </c>
      <c r="L19" s="62">
        <v>0</v>
      </c>
      <c r="M19" s="64">
        <v>710000000</v>
      </c>
      <c r="N19" s="65" t="s">
        <v>47</v>
      </c>
      <c r="O19" s="65" t="s">
        <v>72</v>
      </c>
      <c r="P19" s="65" t="s">
        <v>47</v>
      </c>
      <c r="Q19" s="64" t="s">
        <v>138</v>
      </c>
      <c r="R19" s="62" t="s">
        <v>91</v>
      </c>
      <c r="S19" s="60" t="s">
        <v>92</v>
      </c>
      <c r="T19" s="62">
        <v>796</v>
      </c>
      <c r="U19" s="66" t="s">
        <v>101</v>
      </c>
      <c r="V19" s="67">
        <v>500</v>
      </c>
      <c r="W19" s="67">
        <v>219.58</v>
      </c>
      <c r="X19" s="84">
        <f t="shared" si="1"/>
        <v>109790</v>
      </c>
      <c r="Y19" s="84">
        <f t="shared" si="2"/>
        <v>122964.80000000002</v>
      </c>
      <c r="Z19" s="67"/>
      <c r="AA19" s="62">
        <v>2016</v>
      </c>
      <c r="AB19" s="62"/>
    </row>
    <row r="20" spans="1:28" ht="38.25">
      <c r="A20" s="61" t="s">
        <v>248</v>
      </c>
      <c r="B20" s="40" t="s">
        <v>256</v>
      </c>
      <c r="C20" s="62" t="s">
        <v>38</v>
      </c>
      <c r="D20" s="80" t="s">
        <v>117</v>
      </c>
      <c r="E20" s="81" t="s">
        <v>118</v>
      </c>
      <c r="F20" s="82" t="s">
        <v>119</v>
      </c>
      <c r="G20" s="83" t="s">
        <v>120</v>
      </c>
      <c r="H20" s="83" t="s">
        <v>121</v>
      </c>
      <c r="I20" s="83" t="s">
        <v>120</v>
      </c>
      <c r="J20" s="83" t="s">
        <v>121</v>
      </c>
      <c r="K20" s="62" t="s">
        <v>34</v>
      </c>
      <c r="L20" s="62">
        <v>0</v>
      </c>
      <c r="M20" s="64">
        <v>710000000</v>
      </c>
      <c r="N20" s="65" t="s">
        <v>47</v>
      </c>
      <c r="O20" s="65" t="s">
        <v>72</v>
      </c>
      <c r="P20" s="65" t="s">
        <v>47</v>
      </c>
      <c r="Q20" s="64" t="s">
        <v>138</v>
      </c>
      <c r="R20" s="62" t="s">
        <v>91</v>
      </c>
      <c r="S20" s="60" t="s">
        <v>92</v>
      </c>
      <c r="T20" s="62">
        <v>796</v>
      </c>
      <c r="U20" s="66" t="s">
        <v>101</v>
      </c>
      <c r="V20" s="67">
        <v>3000</v>
      </c>
      <c r="W20" s="67">
        <v>91</v>
      </c>
      <c r="X20" s="84">
        <f t="shared" si="1"/>
        <v>273000</v>
      </c>
      <c r="Y20" s="84">
        <f t="shared" si="2"/>
        <v>305760</v>
      </c>
      <c r="Z20" s="67"/>
      <c r="AA20" s="62">
        <v>2016</v>
      </c>
      <c r="AB20" s="62"/>
    </row>
    <row r="21" spans="1:28" ht="38.25">
      <c r="A21" s="61" t="s">
        <v>248</v>
      </c>
      <c r="B21" s="40" t="s">
        <v>257</v>
      </c>
      <c r="C21" s="62" t="s">
        <v>38</v>
      </c>
      <c r="D21" s="80" t="s">
        <v>122</v>
      </c>
      <c r="E21" s="81" t="s">
        <v>123</v>
      </c>
      <c r="F21" s="82" t="s">
        <v>123</v>
      </c>
      <c r="G21" s="83" t="s">
        <v>124</v>
      </c>
      <c r="H21" s="83" t="s">
        <v>125</v>
      </c>
      <c r="I21" s="83" t="s">
        <v>124</v>
      </c>
      <c r="J21" s="83" t="s">
        <v>125</v>
      </c>
      <c r="K21" s="62" t="s">
        <v>34</v>
      </c>
      <c r="L21" s="62">
        <v>30</v>
      </c>
      <c r="M21" s="64">
        <v>710000000</v>
      </c>
      <c r="N21" s="65" t="s">
        <v>47</v>
      </c>
      <c r="O21" s="65" t="s">
        <v>72</v>
      </c>
      <c r="P21" s="65" t="s">
        <v>47</v>
      </c>
      <c r="Q21" s="64" t="s">
        <v>138</v>
      </c>
      <c r="R21" s="35" t="s">
        <v>250</v>
      </c>
      <c r="S21" s="60" t="s">
        <v>137</v>
      </c>
      <c r="T21" s="62">
        <v>5111</v>
      </c>
      <c r="U21" s="66" t="s">
        <v>93</v>
      </c>
      <c r="V21" s="67">
        <v>3000</v>
      </c>
      <c r="W21" s="67">
        <v>124.11</v>
      </c>
      <c r="X21" s="84">
        <f t="shared" si="1"/>
        <v>372330</v>
      </c>
      <c r="Y21" s="84">
        <f t="shared" si="2"/>
        <v>417009.60000000003</v>
      </c>
      <c r="Z21" s="67" t="s">
        <v>139</v>
      </c>
      <c r="AA21" s="62">
        <v>2016</v>
      </c>
      <c r="AB21" s="62"/>
    </row>
    <row r="22" spans="1:28" ht="38.25">
      <c r="A22" s="61" t="s">
        <v>248</v>
      </c>
      <c r="B22" s="40" t="s">
        <v>258</v>
      </c>
      <c r="C22" s="62" t="s">
        <v>38</v>
      </c>
      <c r="D22" s="80" t="s">
        <v>126</v>
      </c>
      <c r="E22" s="81" t="s">
        <v>86</v>
      </c>
      <c r="F22" s="82" t="s">
        <v>87</v>
      </c>
      <c r="G22" s="83" t="s">
        <v>127</v>
      </c>
      <c r="H22" s="83" t="s">
        <v>128</v>
      </c>
      <c r="I22" s="83" t="s">
        <v>129</v>
      </c>
      <c r="J22" s="83" t="s">
        <v>130</v>
      </c>
      <c r="K22" s="62" t="s">
        <v>34</v>
      </c>
      <c r="L22" s="62">
        <v>0</v>
      </c>
      <c r="M22" s="64">
        <v>710000000</v>
      </c>
      <c r="N22" s="65" t="s">
        <v>47</v>
      </c>
      <c r="O22" s="65" t="s">
        <v>72</v>
      </c>
      <c r="P22" s="65" t="s">
        <v>47</v>
      </c>
      <c r="Q22" s="64" t="s">
        <v>138</v>
      </c>
      <c r="R22" s="62" t="s">
        <v>91</v>
      </c>
      <c r="S22" s="60" t="s">
        <v>92</v>
      </c>
      <c r="T22" s="62">
        <v>736</v>
      </c>
      <c r="U22" s="66" t="s">
        <v>131</v>
      </c>
      <c r="V22" s="67">
        <v>50</v>
      </c>
      <c r="W22" s="67">
        <v>13303.57</v>
      </c>
      <c r="X22" s="84">
        <f t="shared" si="1"/>
        <v>665178.5</v>
      </c>
      <c r="Y22" s="84">
        <f t="shared" si="2"/>
        <v>744999.92</v>
      </c>
      <c r="Z22" s="67"/>
      <c r="AA22" s="62">
        <v>2016</v>
      </c>
      <c r="AB22" s="62"/>
    </row>
    <row r="23" spans="1:28" ht="38.25">
      <c r="A23" s="61" t="s">
        <v>248</v>
      </c>
      <c r="B23" s="40" t="s">
        <v>259</v>
      </c>
      <c r="C23" s="62" t="s">
        <v>38</v>
      </c>
      <c r="D23" s="80" t="s">
        <v>132</v>
      </c>
      <c r="E23" s="81" t="s">
        <v>133</v>
      </c>
      <c r="F23" s="82" t="s">
        <v>134</v>
      </c>
      <c r="G23" s="83" t="s">
        <v>135</v>
      </c>
      <c r="H23" s="83" t="s">
        <v>136</v>
      </c>
      <c r="I23" s="83" t="s">
        <v>135</v>
      </c>
      <c r="J23" s="83" t="s">
        <v>136</v>
      </c>
      <c r="K23" s="62" t="s">
        <v>34</v>
      </c>
      <c r="L23" s="62">
        <v>0</v>
      </c>
      <c r="M23" s="64">
        <v>710000000</v>
      </c>
      <c r="N23" s="65" t="s">
        <v>47</v>
      </c>
      <c r="O23" s="65" t="s">
        <v>72</v>
      </c>
      <c r="P23" s="65" t="s">
        <v>47</v>
      </c>
      <c r="Q23" s="64" t="s">
        <v>138</v>
      </c>
      <c r="R23" s="62" t="s">
        <v>91</v>
      </c>
      <c r="S23" s="60" t="s">
        <v>92</v>
      </c>
      <c r="T23" s="62">
        <v>796</v>
      </c>
      <c r="U23" s="66" t="s">
        <v>101</v>
      </c>
      <c r="V23" s="67">
        <v>20</v>
      </c>
      <c r="W23" s="67">
        <v>18750.240000000002</v>
      </c>
      <c r="X23" s="84">
        <f t="shared" si="1"/>
        <v>375004.80000000005</v>
      </c>
      <c r="Y23" s="84">
        <f t="shared" si="2"/>
        <v>420005.37600000011</v>
      </c>
      <c r="Z23" s="67"/>
      <c r="AA23" s="62">
        <v>2016</v>
      </c>
      <c r="AB23" s="62"/>
    </row>
    <row r="24" spans="1:28" ht="63.75">
      <c r="A24" s="61" t="s">
        <v>248</v>
      </c>
      <c r="B24" s="40" t="s">
        <v>260</v>
      </c>
      <c r="C24" s="62" t="s">
        <v>38</v>
      </c>
      <c r="D24" s="80" t="s">
        <v>140</v>
      </c>
      <c r="E24" s="81" t="s">
        <v>141</v>
      </c>
      <c r="F24" s="82" t="s">
        <v>142</v>
      </c>
      <c r="G24" s="83" t="s">
        <v>143</v>
      </c>
      <c r="H24" s="83" t="s">
        <v>144</v>
      </c>
      <c r="I24" s="83" t="s">
        <v>145</v>
      </c>
      <c r="J24" s="83" t="s">
        <v>146</v>
      </c>
      <c r="K24" s="62" t="s">
        <v>34</v>
      </c>
      <c r="L24" s="62">
        <v>100</v>
      </c>
      <c r="M24" s="64">
        <v>710000000</v>
      </c>
      <c r="N24" s="65" t="s">
        <v>47</v>
      </c>
      <c r="O24" s="65" t="s">
        <v>72</v>
      </c>
      <c r="P24" s="65" t="s">
        <v>47</v>
      </c>
      <c r="Q24" s="64" t="s">
        <v>138</v>
      </c>
      <c r="R24" s="62" t="s">
        <v>288</v>
      </c>
      <c r="S24" s="60" t="s">
        <v>137</v>
      </c>
      <c r="T24" s="62">
        <v>796</v>
      </c>
      <c r="U24" s="66" t="s">
        <v>101</v>
      </c>
      <c r="V24" s="67">
        <v>30000</v>
      </c>
      <c r="W24" s="67">
        <v>39.17</v>
      </c>
      <c r="X24" s="84">
        <f>W24*V24</f>
        <v>1175100</v>
      </c>
      <c r="Y24" s="84">
        <f>X24*1.12</f>
        <v>1316112.0000000002</v>
      </c>
      <c r="Z24" s="67" t="s">
        <v>94</v>
      </c>
      <c r="AA24" s="62">
        <v>2016</v>
      </c>
      <c r="AB24" s="62"/>
    </row>
    <row r="25" spans="1:28" ht="63.75">
      <c r="A25" s="61" t="s">
        <v>248</v>
      </c>
      <c r="B25" s="40" t="s">
        <v>261</v>
      </c>
      <c r="C25" s="62" t="s">
        <v>38</v>
      </c>
      <c r="D25" s="80" t="s">
        <v>147</v>
      </c>
      <c r="E25" s="81" t="s">
        <v>148</v>
      </c>
      <c r="F25" s="82" t="s">
        <v>148</v>
      </c>
      <c r="G25" s="83" t="s">
        <v>149</v>
      </c>
      <c r="H25" s="83" t="s">
        <v>150</v>
      </c>
      <c r="I25" s="83" t="s">
        <v>151</v>
      </c>
      <c r="J25" s="83" t="s">
        <v>152</v>
      </c>
      <c r="K25" s="62" t="s">
        <v>34</v>
      </c>
      <c r="L25" s="62">
        <v>100</v>
      </c>
      <c r="M25" s="64">
        <v>710000000</v>
      </c>
      <c r="N25" s="65" t="s">
        <v>47</v>
      </c>
      <c r="O25" s="65" t="s">
        <v>72</v>
      </c>
      <c r="P25" s="65" t="s">
        <v>47</v>
      </c>
      <c r="Q25" s="64" t="s">
        <v>138</v>
      </c>
      <c r="R25" s="62" t="s">
        <v>288</v>
      </c>
      <c r="S25" s="60" t="s">
        <v>137</v>
      </c>
      <c r="T25" s="62">
        <v>796</v>
      </c>
      <c r="U25" s="66" t="s">
        <v>101</v>
      </c>
      <c r="V25" s="67">
        <v>20000</v>
      </c>
      <c r="W25" s="67">
        <v>10</v>
      </c>
      <c r="X25" s="84">
        <v>200000</v>
      </c>
      <c r="Y25" s="84">
        <f>X25*1.12</f>
        <v>224000.00000000003</v>
      </c>
      <c r="Z25" s="67" t="s">
        <v>94</v>
      </c>
      <c r="AA25" s="62">
        <v>2016</v>
      </c>
      <c r="AB25" s="62"/>
    </row>
    <row r="26" spans="1:28" ht="63.75">
      <c r="A26" s="61" t="s">
        <v>248</v>
      </c>
      <c r="B26" s="40" t="s">
        <v>262</v>
      </c>
      <c r="C26" s="62" t="s">
        <v>38</v>
      </c>
      <c r="D26" s="80" t="s">
        <v>153</v>
      </c>
      <c r="E26" s="81" t="s">
        <v>154</v>
      </c>
      <c r="F26" s="82" t="s">
        <v>154</v>
      </c>
      <c r="G26" s="83" t="s">
        <v>155</v>
      </c>
      <c r="H26" s="83" t="s">
        <v>156</v>
      </c>
      <c r="I26" s="83" t="s">
        <v>157</v>
      </c>
      <c r="J26" s="83" t="s">
        <v>158</v>
      </c>
      <c r="K26" s="62" t="s">
        <v>34</v>
      </c>
      <c r="L26" s="62">
        <v>100</v>
      </c>
      <c r="M26" s="64">
        <v>710000000</v>
      </c>
      <c r="N26" s="65" t="s">
        <v>47</v>
      </c>
      <c r="O26" s="65" t="s">
        <v>72</v>
      </c>
      <c r="P26" s="65" t="s">
        <v>47</v>
      </c>
      <c r="Q26" s="64" t="s">
        <v>138</v>
      </c>
      <c r="R26" s="62" t="s">
        <v>288</v>
      </c>
      <c r="S26" s="60" t="s">
        <v>137</v>
      </c>
      <c r="T26" s="62">
        <v>796</v>
      </c>
      <c r="U26" s="66" t="s">
        <v>101</v>
      </c>
      <c r="V26" s="67">
        <v>20000</v>
      </c>
      <c r="W26" s="67">
        <v>14</v>
      </c>
      <c r="X26" s="84">
        <f t="shared" ref="X26:X39" si="3">W26*V26</f>
        <v>280000</v>
      </c>
      <c r="Y26" s="84">
        <f t="shared" ref="Y26:Y39" si="4">X26*1.12</f>
        <v>313600.00000000006</v>
      </c>
      <c r="Z26" s="67" t="s">
        <v>94</v>
      </c>
      <c r="AA26" s="62">
        <v>2016</v>
      </c>
      <c r="AB26" s="62"/>
    </row>
    <row r="27" spans="1:28" ht="76.5">
      <c r="A27" s="61" t="s">
        <v>248</v>
      </c>
      <c r="B27" s="40" t="s">
        <v>263</v>
      </c>
      <c r="C27" s="62" t="s">
        <v>38</v>
      </c>
      <c r="D27" s="80" t="s">
        <v>159</v>
      </c>
      <c r="E27" s="81" t="s">
        <v>160</v>
      </c>
      <c r="F27" s="82" t="s">
        <v>160</v>
      </c>
      <c r="G27" s="83" t="s">
        <v>161</v>
      </c>
      <c r="H27" s="83" t="s">
        <v>162</v>
      </c>
      <c r="I27" s="83" t="s">
        <v>163</v>
      </c>
      <c r="J27" s="83" t="s">
        <v>164</v>
      </c>
      <c r="K27" s="62" t="s">
        <v>34</v>
      </c>
      <c r="L27" s="62">
        <v>100</v>
      </c>
      <c r="M27" s="64">
        <v>710000000</v>
      </c>
      <c r="N27" s="65" t="s">
        <v>47</v>
      </c>
      <c r="O27" s="65" t="s">
        <v>72</v>
      </c>
      <c r="P27" s="65" t="s">
        <v>47</v>
      </c>
      <c r="Q27" s="64" t="s">
        <v>138</v>
      </c>
      <c r="R27" s="62" t="s">
        <v>288</v>
      </c>
      <c r="S27" s="60" t="s">
        <v>137</v>
      </c>
      <c r="T27" s="62">
        <v>796</v>
      </c>
      <c r="U27" s="66" t="s">
        <v>101</v>
      </c>
      <c r="V27" s="67">
        <v>20</v>
      </c>
      <c r="W27" s="67">
        <v>2000</v>
      </c>
      <c r="X27" s="84">
        <f t="shared" si="3"/>
        <v>40000</v>
      </c>
      <c r="Y27" s="84">
        <f t="shared" si="4"/>
        <v>44800.000000000007</v>
      </c>
      <c r="Z27" s="67" t="s">
        <v>94</v>
      </c>
      <c r="AA27" s="62">
        <v>2016</v>
      </c>
      <c r="AB27" s="62"/>
    </row>
    <row r="28" spans="1:28" ht="63.75">
      <c r="A28" s="61" t="s">
        <v>248</v>
      </c>
      <c r="B28" s="40" t="s">
        <v>264</v>
      </c>
      <c r="C28" s="62" t="s">
        <v>38</v>
      </c>
      <c r="D28" s="80" t="s">
        <v>165</v>
      </c>
      <c r="E28" s="81" t="s">
        <v>166</v>
      </c>
      <c r="F28" s="82" t="s">
        <v>166</v>
      </c>
      <c r="G28" s="83" t="s">
        <v>167</v>
      </c>
      <c r="H28" s="83" t="s">
        <v>168</v>
      </c>
      <c r="I28" s="83" t="s">
        <v>169</v>
      </c>
      <c r="J28" s="83" t="s">
        <v>170</v>
      </c>
      <c r="K28" s="62" t="s">
        <v>34</v>
      </c>
      <c r="L28" s="62">
        <v>100</v>
      </c>
      <c r="M28" s="64">
        <v>710000000</v>
      </c>
      <c r="N28" s="65" t="s">
        <v>47</v>
      </c>
      <c r="O28" s="65" t="s">
        <v>72</v>
      </c>
      <c r="P28" s="65" t="s">
        <v>47</v>
      </c>
      <c r="Q28" s="64" t="s">
        <v>138</v>
      </c>
      <c r="R28" s="62" t="s">
        <v>288</v>
      </c>
      <c r="S28" s="60" t="s">
        <v>137</v>
      </c>
      <c r="T28" s="62">
        <v>796</v>
      </c>
      <c r="U28" s="66" t="s">
        <v>101</v>
      </c>
      <c r="V28" s="67">
        <v>45</v>
      </c>
      <c r="W28" s="67">
        <v>12000</v>
      </c>
      <c r="X28" s="84">
        <f t="shared" si="3"/>
        <v>540000</v>
      </c>
      <c r="Y28" s="84">
        <f t="shared" si="4"/>
        <v>604800</v>
      </c>
      <c r="Z28" s="67" t="s">
        <v>94</v>
      </c>
      <c r="AA28" s="62">
        <v>2016</v>
      </c>
      <c r="AB28" s="62"/>
    </row>
    <row r="29" spans="1:28" ht="63.75">
      <c r="A29" s="61" t="s">
        <v>248</v>
      </c>
      <c r="B29" s="40" t="s">
        <v>265</v>
      </c>
      <c r="C29" s="62" t="s">
        <v>38</v>
      </c>
      <c r="D29" s="80" t="s">
        <v>171</v>
      </c>
      <c r="E29" s="81" t="s">
        <v>166</v>
      </c>
      <c r="F29" s="82" t="s">
        <v>166</v>
      </c>
      <c r="G29" s="83" t="s">
        <v>172</v>
      </c>
      <c r="H29" s="83" t="s">
        <v>173</v>
      </c>
      <c r="I29" s="83" t="s">
        <v>174</v>
      </c>
      <c r="J29" s="83" t="s">
        <v>175</v>
      </c>
      <c r="K29" s="62" t="s">
        <v>34</v>
      </c>
      <c r="L29" s="62">
        <v>100</v>
      </c>
      <c r="M29" s="64">
        <v>710000000</v>
      </c>
      <c r="N29" s="65" t="s">
        <v>47</v>
      </c>
      <c r="O29" s="65" t="s">
        <v>72</v>
      </c>
      <c r="P29" s="65" t="s">
        <v>47</v>
      </c>
      <c r="Q29" s="64" t="s">
        <v>138</v>
      </c>
      <c r="R29" s="62" t="s">
        <v>288</v>
      </c>
      <c r="S29" s="60" t="s">
        <v>137</v>
      </c>
      <c r="T29" s="62">
        <v>796</v>
      </c>
      <c r="U29" s="66" t="s">
        <v>101</v>
      </c>
      <c r="V29" s="67">
        <v>150</v>
      </c>
      <c r="W29" s="67">
        <v>2000</v>
      </c>
      <c r="X29" s="84">
        <f t="shared" si="3"/>
        <v>300000</v>
      </c>
      <c r="Y29" s="84">
        <f t="shared" si="4"/>
        <v>336000.00000000006</v>
      </c>
      <c r="Z29" s="67" t="s">
        <v>94</v>
      </c>
      <c r="AA29" s="62">
        <v>2016</v>
      </c>
      <c r="AB29" s="62"/>
    </row>
    <row r="30" spans="1:28" ht="63.75">
      <c r="A30" s="61" t="s">
        <v>248</v>
      </c>
      <c r="B30" s="40" t="s">
        <v>266</v>
      </c>
      <c r="C30" s="62" t="s">
        <v>38</v>
      </c>
      <c r="D30" s="80" t="s">
        <v>176</v>
      </c>
      <c r="E30" s="81" t="s">
        <v>177</v>
      </c>
      <c r="F30" s="82" t="s">
        <v>178</v>
      </c>
      <c r="G30" s="83" t="s">
        <v>179</v>
      </c>
      <c r="H30" s="83" t="s">
        <v>180</v>
      </c>
      <c r="I30" s="83" t="s">
        <v>181</v>
      </c>
      <c r="J30" s="83" t="s">
        <v>182</v>
      </c>
      <c r="K30" s="62" t="s">
        <v>34</v>
      </c>
      <c r="L30" s="62">
        <v>100</v>
      </c>
      <c r="M30" s="64">
        <v>710000000</v>
      </c>
      <c r="N30" s="65" t="s">
        <v>47</v>
      </c>
      <c r="O30" s="65" t="s">
        <v>72</v>
      </c>
      <c r="P30" s="65" t="s">
        <v>47</v>
      </c>
      <c r="Q30" s="64" t="s">
        <v>138</v>
      </c>
      <c r="R30" s="62" t="s">
        <v>288</v>
      </c>
      <c r="S30" s="60" t="s">
        <v>137</v>
      </c>
      <c r="T30" s="62">
        <v>796</v>
      </c>
      <c r="U30" s="66" t="s">
        <v>101</v>
      </c>
      <c r="V30" s="67">
        <v>200</v>
      </c>
      <c r="W30" s="67">
        <v>750</v>
      </c>
      <c r="X30" s="84">
        <f t="shared" si="3"/>
        <v>150000</v>
      </c>
      <c r="Y30" s="84">
        <f t="shared" si="4"/>
        <v>168000.00000000003</v>
      </c>
      <c r="Z30" s="67" t="s">
        <v>94</v>
      </c>
      <c r="AA30" s="62">
        <v>2016</v>
      </c>
      <c r="AB30" s="62"/>
    </row>
    <row r="31" spans="1:28" ht="102">
      <c r="A31" s="61" t="s">
        <v>248</v>
      </c>
      <c r="B31" s="40" t="s">
        <v>267</v>
      </c>
      <c r="C31" s="62" t="s">
        <v>38</v>
      </c>
      <c r="D31" s="80" t="s">
        <v>183</v>
      </c>
      <c r="E31" s="81" t="s">
        <v>166</v>
      </c>
      <c r="F31" s="82" t="s">
        <v>166</v>
      </c>
      <c r="G31" s="83" t="s">
        <v>184</v>
      </c>
      <c r="H31" s="83" t="s">
        <v>185</v>
      </c>
      <c r="I31" s="83" t="s">
        <v>186</v>
      </c>
      <c r="J31" s="83" t="s">
        <v>187</v>
      </c>
      <c r="K31" s="62" t="s">
        <v>34</v>
      </c>
      <c r="L31" s="62">
        <v>100</v>
      </c>
      <c r="M31" s="64">
        <v>710000000</v>
      </c>
      <c r="N31" s="65" t="s">
        <v>47</v>
      </c>
      <c r="O31" s="65" t="s">
        <v>72</v>
      </c>
      <c r="P31" s="65" t="s">
        <v>47</v>
      </c>
      <c r="Q31" s="64" t="s">
        <v>138</v>
      </c>
      <c r="R31" s="62" t="s">
        <v>288</v>
      </c>
      <c r="S31" s="60" t="s">
        <v>137</v>
      </c>
      <c r="T31" s="62">
        <v>796</v>
      </c>
      <c r="U31" s="66" t="s">
        <v>101</v>
      </c>
      <c r="V31" s="67">
        <v>22</v>
      </c>
      <c r="W31" s="67">
        <v>15000</v>
      </c>
      <c r="X31" s="84">
        <f t="shared" si="3"/>
        <v>330000</v>
      </c>
      <c r="Y31" s="84">
        <f t="shared" si="4"/>
        <v>369600.00000000006</v>
      </c>
      <c r="Z31" s="67" t="s">
        <v>94</v>
      </c>
      <c r="AA31" s="62">
        <v>2016</v>
      </c>
      <c r="AB31" s="62"/>
    </row>
    <row r="32" spans="1:28" ht="63.75">
      <c r="A32" s="61" t="s">
        <v>248</v>
      </c>
      <c r="B32" s="40" t="s">
        <v>268</v>
      </c>
      <c r="C32" s="62" t="s">
        <v>38</v>
      </c>
      <c r="D32" s="80" t="s">
        <v>188</v>
      </c>
      <c r="E32" s="81" t="s">
        <v>189</v>
      </c>
      <c r="F32" s="82" t="s">
        <v>189</v>
      </c>
      <c r="G32" s="83" t="s">
        <v>190</v>
      </c>
      <c r="H32" s="83" t="s">
        <v>191</v>
      </c>
      <c r="I32" s="83" t="s">
        <v>192</v>
      </c>
      <c r="J32" s="83" t="s">
        <v>193</v>
      </c>
      <c r="K32" s="62" t="s">
        <v>34</v>
      </c>
      <c r="L32" s="62">
        <v>100</v>
      </c>
      <c r="M32" s="64">
        <v>710000000</v>
      </c>
      <c r="N32" s="65" t="s">
        <v>47</v>
      </c>
      <c r="O32" s="65" t="s">
        <v>72</v>
      </c>
      <c r="P32" s="65" t="s">
        <v>47</v>
      </c>
      <c r="Q32" s="64" t="s">
        <v>138</v>
      </c>
      <c r="R32" s="62" t="s">
        <v>288</v>
      </c>
      <c r="S32" s="60" t="s">
        <v>137</v>
      </c>
      <c r="T32" s="62">
        <v>796</v>
      </c>
      <c r="U32" s="66" t="s">
        <v>101</v>
      </c>
      <c r="V32" s="67">
        <v>500</v>
      </c>
      <c r="W32" s="67">
        <v>1400</v>
      </c>
      <c r="X32" s="84">
        <f t="shared" si="3"/>
        <v>700000</v>
      </c>
      <c r="Y32" s="84">
        <f t="shared" si="4"/>
        <v>784000.00000000012</v>
      </c>
      <c r="Z32" s="67" t="s">
        <v>94</v>
      </c>
      <c r="AA32" s="62">
        <v>2016</v>
      </c>
      <c r="AB32" s="62"/>
    </row>
    <row r="33" spans="1:28" ht="63.75">
      <c r="A33" s="61" t="s">
        <v>248</v>
      </c>
      <c r="B33" s="40" t="s">
        <v>269</v>
      </c>
      <c r="C33" s="62" t="s">
        <v>38</v>
      </c>
      <c r="D33" s="80" t="s">
        <v>194</v>
      </c>
      <c r="E33" s="81" t="s">
        <v>195</v>
      </c>
      <c r="F33" s="82" t="s">
        <v>196</v>
      </c>
      <c r="G33" s="83" t="s">
        <v>197</v>
      </c>
      <c r="H33" s="83" t="s">
        <v>198</v>
      </c>
      <c r="I33" s="83" t="s">
        <v>199</v>
      </c>
      <c r="J33" s="83" t="s">
        <v>200</v>
      </c>
      <c r="K33" s="62" t="s">
        <v>34</v>
      </c>
      <c r="L33" s="62">
        <v>100</v>
      </c>
      <c r="M33" s="64">
        <v>710000000</v>
      </c>
      <c r="N33" s="65" t="s">
        <v>47</v>
      </c>
      <c r="O33" s="65" t="s">
        <v>72</v>
      </c>
      <c r="P33" s="65" t="s">
        <v>47</v>
      </c>
      <c r="Q33" s="64" t="s">
        <v>138</v>
      </c>
      <c r="R33" s="62" t="s">
        <v>288</v>
      </c>
      <c r="S33" s="60" t="s">
        <v>137</v>
      </c>
      <c r="T33" s="62">
        <v>796</v>
      </c>
      <c r="U33" s="66" t="s">
        <v>101</v>
      </c>
      <c r="V33" s="67">
        <v>70</v>
      </c>
      <c r="W33" s="67">
        <v>7000</v>
      </c>
      <c r="X33" s="84">
        <f t="shared" si="3"/>
        <v>490000</v>
      </c>
      <c r="Y33" s="84">
        <f t="shared" si="4"/>
        <v>548800</v>
      </c>
      <c r="Z33" s="67" t="s">
        <v>94</v>
      </c>
      <c r="AA33" s="62">
        <v>2016</v>
      </c>
      <c r="AB33" s="62"/>
    </row>
    <row r="34" spans="1:28" ht="63.75">
      <c r="A34" s="61" t="s">
        <v>248</v>
      </c>
      <c r="B34" s="40" t="s">
        <v>270</v>
      </c>
      <c r="C34" s="62" t="s">
        <v>38</v>
      </c>
      <c r="D34" s="80" t="s">
        <v>201</v>
      </c>
      <c r="E34" s="81" t="s">
        <v>202</v>
      </c>
      <c r="F34" s="82" t="s">
        <v>203</v>
      </c>
      <c r="G34" s="83" t="s">
        <v>204</v>
      </c>
      <c r="H34" s="83" t="s">
        <v>205</v>
      </c>
      <c r="I34" s="83" t="s">
        <v>206</v>
      </c>
      <c r="J34" s="83" t="s">
        <v>207</v>
      </c>
      <c r="K34" s="62" t="s">
        <v>34</v>
      </c>
      <c r="L34" s="62">
        <v>100</v>
      </c>
      <c r="M34" s="64">
        <v>710000000</v>
      </c>
      <c r="N34" s="65" t="s">
        <v>47</v>
      </c>
      <c r="O34" s="65" t="s">
        <v>72</v>
      </c>
      <c r="P34" s="65" t="s">
        <v>47</v>
      </c>
      <c r="Q34" s="64" t="s">
        <v>138</v>
      </c>
      <c r="R34" s="62" t="s">
        <v>288</v>
      </c>
      <c r="S34" s="60" t="s">
        <v>137</v>
      </c>
      <c r="T34" s="62">
        <v>796</v>
      </c>
      <c r="U34" s="66" t="s">
        <v>101</v>
      </c>
      <c r="V34" s="67">
        <v>300</v>
      </c>
      <c r="W34" s="67">
        <v>1900</v>
      </c>
      <c r="X34" s="84">
        <f t="shared" si="3"/>
        <v>570000</v>
      </c>
      <c r="Y34" s="84">
        <f t="shared" si="4"/>
        <v>638400.00000000012</v>
      </c>
      <c r="Z34" s="67" t="s">
        <v>94</v>
      </c>
      <c r="AA34" s="62">
        <v>2016</v>
      </c>
      <c r="AB34" s="62"/>
    </row>
    <row r="35" spans="1:28" ht="76.5">
      <c r="A35" s="61" t="s">
        <v>248</v>
      </c>
      <c r="B35" s="40" t="s">
        <v>271</v>
      </c>
      <c r="C35" s="62" t="s">
        <v>38</v>
      </c>
      <c r="D35" s="80" t="s">
        <v>208</v>
      </c>
      <c r="E35" s="81" t="s">
        <v>202</v>
      </c>
      <c r="F35" s="82" t="s">
        <v>203</v>
      </c>
      <c r="G35" s="83" t="s">
        <v>209</v>
      </c>
      <c r="H35" s="83" t="s">
        <v>210</v>
      </c>
      <c r="I35" s="83" t="s">
        <v>211</v>
      </c>
      <c r="J35" s="83" t="s">
        <v>212</v>
      </c>
      <c r="K35" s="62" t="s">
        <v>34</v>
      </c>
      <c r="L35" s="62">
        <v>100</v>
      </c>
      <c r="M35" s="64">
        <v>710000000</v>
      </c>
      <c r="N35" s="65" t="s">
        <v>47</v>
      </c>
      <c r="O35" s="65" t="s">
        <v>72</v>
      </c>
      <c r="P35" s="65" t="s">
        <v>47</v>
      </c>
      <c r="Q35" s="64" t="s">
        <v>138</v>
      </c>
      <c r="R35" s="62" t="s">
        <v>288</v>
      </c>
      <c r="S35" s="60" t="s">
        <v>137</v>
      </c>
      <c r="T35" s="62">
        <v>796</v>
      </c>
      <c r="U35" s="66" t="s">
        <v>101</v>
      </c>
      <c r="V35" s="67">
        <v>300</v>
      </c>
      <c r="W35" s="67">
        <v>2200</v>
      </c>
      <c r="X35" s="84">
        <f t="shared" si="3"/>
        <v>660000</v>
      </c>
      <c r="Y35" s="84">
        <f t="shared" si="4"/>
        <v>739200.00000000012</v>
      </c>
      <c r="Z35" s="67" t="s">
        <v>94</v>
      </c>
      <c r="AA35" s="62">
        <v>2016</v>
      </c>
      <c r="AB35" s="62"/>
    </row>
    <row r="36" spans="1:28" ht="63.75">
      <c r="A36" s="61" t="s">
        <v>248</v>
      </c>
      <c r="B36" s="40" t="s">
        <v>272</v>
      </c>
      <c r="C36" s="62" t="s">
        <v>38</v>
      </c>
      <c r="D36" s="80" t="s">
        <v>213</v>
      </c>
      <c r="E36" s="81" t="s">
        <v>214</v>
      </c>
      <c r="F36" s="82" t="s">
        <v>215</v>
      </c>
      <c r="G36" s="83" t="s">
        <v>216</v>
      </c>
      <c r="H36" s="83" t="s">
        <v>217</v>
      </c>
      <c r="I36" s="83" t="s">
        <v>218</v>
      </c>
      <c r="J36" s="83" t="s">
        <v>219</v>
      </c>
      <c r="K36" s="62" t="s">
        <v>34</v>
      </c>
      <c r="L36" s="62">
        <v>100</v>
      </c>
      <c r="M36" s="64">
        <v>710000000</v>
      </c>
      <c r="N36" s="65" t="s">
        <v>47</v>
      </c>
      <c r="O36" s="65" t="s">
        <v>72</v>
      </c>
      <c r="P36" s="65" t="s">
        <v>47</v>
      </c>
      <c r="Q36" s="64" t="s">
        <v>138</v>
      </c>
      <c r="R36" s="62" t="s">
        <v>288</v>
      </c>
      <c r="S36" s="60" t="s">
        <v>137</v>
      </c>
      <c r="T36" s="62">
        <v>796</v>
      </c>
      <c r="U36" s="66" t="s">
        <v>101</v>
      </c>
      <c r="V36" s="67">
        <v>100</v>
      </c>
      <c r="W36" s="67">
        <v>1550</v>
      </c>
      <c r="X36" s="84">
        <f t="shared" si="3"/>
        <v>155000</v>
      </c>
      <c r="Y36" s="84">
        <f t="shared" si="4"/>
        <v>173600.00000000003</v>
      </c>
      <c r="Z36" s="67" t="s">
        <v>94</v>
      </c>
      <c r="AA36" s="62">
        <v>2016</v>
      </c>
      <c r="AB36" s="62"/>
    </row>
    <row r="37" spans="1:28" ht="102">
      <c r="A37" s="61" t="s">
        <v>248</v>
      </c>
      <c r="B37" s="40" t="s">
        <v>273</v>
      </c>
      <c r="C37" s="62" t="s">
        <v>38</v>
      </c>
      <c r="D37" s="80" t="s">
        <v>220</v>
      </c>
      <c r="E37" s="81" t="s">
        <v>221</v>
      </c>
      <c r="F37" s="82" t="s">
        <v>222</v>
      </c>
      <c r="G37" s="83" t="s">
        <v>223</v>
      </c>
      <c r="H37" s="83" t="s">
        <v>224</v>
      </c>
      <c r="I37" s="83" t="s">
        <v>225</v>
      </c>
      <c r="J37" s="83" t="s">
        <v>226</v>
      </c>
      <c r="K37" s="62" t="s">
        <v>34</v>
      </c>
      <c r="L37" s="62">
        <v>100</v>
      </c>
      <c r="M37" s="64">
        <v>710000000</v>
      </c>
      <c r="N37" s="65" t="s">
        <v>47</v>
      </c>
      <c r="O37" s="65" t="s">
        <v>72</v>
      </c>
      <c r="P37" s="65" t="s">
        <v>47</v>
      </c>
      <c r="Q37" s="64" t="s">
        <v>138</v>
      </c>
      <c r="R37" s="62" t="s">
        <v>288</v>
      </c>
      <c r="S37" s="60" t="s">
        <v>137</v>
      </c>
      <c r="T37" s="62">
        <v>796</v>
      </c>
      <c r="U37" s="66" t="s">
        <v>101</v>
      </c>
      <c r="V37" s="67">
        <v>40</v>
      </c>
      <c r="W37" s="67">
        <v>6500</v>
      </c>
      <c r="X37" s="84">
        <f t="shared" si="3"/>
        <v>260000</v>
      </c>
      <c r="Y37" s="84">
        <f t="shared" si="4"/>
        <v>291200</v>
      </c>
      <c r="Z37" s="67" t="s">
        <v>94</v>
      </c>
      <c r="AA37" s="62">
        <v>2016</v>
      </c>
      <c r="AB37" s="62"/>
    </row>
    <row r="38" spans="1:28" ht="63.75">
      <c r="A38" s="61" t="s">
        <v>248</v>
      </c>
      <c r="B38" s="40" t="s">
        <v>274</v>
      </c>
      <c r="C38" s="62" t="s">
        <v>38</v>
      </c>
      <c r="D38" s="80" t="s">
        <v>227</v>
      </c>
      <c r="E38" s="81" t="s">
        <v>228</v>
      </c>
      <c r="F38" s="82" t="s">
        <v>228</v>
      </c>
      <c r="G38" s="83" t="s">
        <v>229</v>
      </c>
      <c r="H38" s="83" t="s">
        <v>230</v>
      </c>
      <c r="I38" s="83" t="s">
        <v>231</v>
      </c>
      <c r="J38" s="83" t="s">
        <v>232</v>
      </c>
      <c r="K38" s="62" t="s">
        <v>34</v>
      </c>
      <c r="L38" s="62">
        <v>100</v>
      </c>
      <c r="M38" s="64">
        <v>710000000</v>
      </c>
      <c r="N38" s="65" t="s">
        <v>47</v>
      </c>
      <c r="O38" s="65" t="s">
        <v>72</v>
      </c>
      <c r="P38" s="65" t="s">
        <v>47</v>
      </c>
      <c r="Q38" s="64" t="s">
        <v>138</v>
      </c>
      <c r="R38" s="62" t="s">
        <v>288</v>
      </c>
      <c r="S38" s="60" t="s">
        <v>137</v>
      </c>
      <c r="T38" s="62">
        <v>796</v>
      </c>
      <c r="U38" s="66" t="s">
        <v>101</v>
      </c>
      <c r="V38" s="67">
        <v>10</v>
      </c>
      <c r="W38" s="67">
        <v>15000</v>
      </c>
      <c r="X38" s="84">
        <f t="shared" si="3"/>
        <v>150000</v>
      </c>
      <c r="Y38" s="84">
        <f t="shared" si="4"/>
        <v>168000.00000000003</v>
      </c>
      <c r="Z38" s="67" t="s">
        <v>94</v>
      </c>
      <c r="AA38" s="62">
        <v>2016</v>
      </c>
      <c r="AB38" s="62"/>
    </row>
    <row r="39" spans="1:28" ht="63.75">
      <c r="A39" s="61" t="s">
        <v>248</v>
      </c>
      <c r="B39" s="40" t="s">
        <v>275</v>
      </c>
      <c r="C39" s="62" t="s">
        <v>38</v>
      </c>
      <c r="D39" s="80" t="s">
        <v>233</v>
      </c>
      <c r="E39" s="81" t="s">
        <v>234</v>
      </c>
      <c r="F39" s="82" t="s">
        <v>234</v>
      </c>
      <c r="G39" s="83" t="s">
        <v>235</v>
      </c>
      <c r="H39" s="83" t="s">
        <v>236</v>
      </c>
      <c r="I39" s="83" t="s">
        <v>237</v>
      </c>
      <c r="J39" s="83" t="s">
        <v>238</v>
      </c>
      <c r="K39" s="62" t="s">
        <v>34</v>
      </c>
      <c r="L39" s="62">
        <v>100</v>
      </c>
      <c r="M39" s="64">
        <v>710000000</v>
      </c>
      <c r="N39" s="65" t="s">
        <v>47</v>
      </c>
      <c r="O39" s="65" t="s">
        <v>72</v>
      </c>
      <c r="P39" s="65" t="s">
        <v>47</v>
      </c>
      <c r="Q39" s="64" t="s">
        <v>138</v>
      </c>
      <c r="R39" s="62" t="s">
        <v>288</v>
      </c>
      <c r="S39" s="60" t="s">
        <v>137</v>
      </c>
      <c r="T39" s="62" t="s">
        <v>239</v>
      </c>
      <c r="U39" s="66" t="s">
        <v>240</v>
      </c>
      <c r="V39" s="67">
        <v>30</v>
      </c>
      <c r="W39" s="67">
        <v>8108</v>
      </c>
      <c r="X39" s="84">
        <f t="shared" si="3"/>
        <v>243240</v>
      </c>
      <c r="Y39" s="84">
        <f t="shared" si="4"/>
        <v>272428.80000000005</v>
      </c>
      <c r="Z39" s="67" t="s">
        <v>94</v>
      </c>
      <c r="AA39" s="62">
        <v>2016</v>
      </c>
      <c r="AB39" s="62"/>
    </row>
    <row r="40" spans="1:28">
      <c r="A40" s="61"/>
      <c r="B40" s="6" t="s">
        <v>37</v>
      </c>
      <c r="C40" s="62"/>
      <c r="D40" s="62"/>
      <c r="E40" s="63"/>
      <c r="F40" s="63"/>
      <c r="G40" s="68"/>
      <c r="H40" s="68"/>
      <c r="I40" s="68"/>
      <c r="J40" s="68"/>
      <c r="K40" s="62"/>
      <c r="L40" s="62"/>
      <c r="M40" s="64"/>
      <c r="N40" s="65"/>
      <c r="O40" s="8"/>
      <c r="P40" s="65"/>
      <c r="Q40" s="64"/>
      <c r="R40" s="62"/>
      <c r="S40" s="60"/>
      <c r="T40" s="62"/>
      <c r="U40" s="66"/>
      <c r="V40" s="67"/>
      <c r="W40" s="67"/>
      <c r="X40" s="70">
        <f>SUM(X15:X39)</f>
        <v>11921111.300000001</v>
      </c>
      <c r="Y40" s="70">
        <f>SUM(Y15:Y39)</f>
        <v>13351644.655999999</v>
      </c>
      <c r="Z40" s="69"/>
      <c r="AA40" s="62"/>
      <c r="AB40" s="62"/>
    </row>
    <row r="41" spans="1:28">
      <c r="A41" s="61"/>
      <c r="B41" s="6" t="s">
        <v>277</v>
      </c>
      <c r="C41" s="62"/>
      <c r="D41" s="62"/>
      <c r="E41" s="63"/>
      <c r="F41" s="63"/>
      <c r="G41" s="68"/>
      <c r="H41" s="68"/>
      <c r="I41" s="68"/>
      <c r="J41" s="68"/>
      <c r="K41" s="62"/>
      <c r="L41" s="62"/>
      <c r="M41" s="64"/>
      <c r="N41" s="65"/>
      <c r="O41" s="8"/>
      <c r="P41" s="65"/>
      <c r="Q41" s="64"/>
      <c r="R41" s="62"/>
      <c r="S41" s="60"/>
      <c r="T41" s="62"/>
      <c r="U41" s="66"/>
      <c r="V41" s="67"/>
      <c r="W41" s="67"/>
      <c r="X41" s="70"/>
      <c r="Y41" s="70"/>
      <c r="Z41" s="69"/>
      <c r="AA41" s="62"/>
      <c r="AB41" s="62"/>
    </row>
    <row r="42" spans="1:28" ht="76.5">
      <c r="A42" s="61" t="s">
        <v>276</v>
      </c>
      <c r="B42" s="40" t="s">
        <v>287</v>
      </c>
      <c r="C42" s="62" t="s">
        <v>38</v>
      </c>
      <c r="D42" s="80" t="s">
        <v>279</v>
      </c>
      <c r="E42" s="81" t="s">
        <v>280</v>
      </c>
      <c r="F42" s="82" t="s">
        <v>281</v>
      </c>
      <c r="G42" s="83" t="s">
        <v>280</v>
      </c>
      <c r="H42" s="83" t="s">
        <v>281</v>
      </c>
      <c r="I42" s="83" t="s">
        <v>282</v>
      </c>
      <c r="J42" s="83" t="s">
        <v>283</v>
      </c>
      <c r="K42" s="62" t="s">
        <v>286</v>
      </c>
      <c r="L42" s="62">
        <v>10</v>
      </c>
      <c r="M42" s="64">
        <v>710000000</v>
      </c>
      <c r="N42" s="65" t="s">
        <v>47</v>
      </c>
      <c r="O42" s="65" t="s">
        <v>72</v>
      </c>
      <c r="P42" s="65" t="s">
        <v>49</v>
      </c>
      <c r="Q42" s="64"/>
      <c r="R42" s="62" t="s">
        <v>285</v>
      </c>
      <c r="S42" s="60" t="s">
        <v>284</v>
      </c>
      <c r="T42" s="62"/>
      <c r="U42" s="66"/>
      <c r="V42" s="67"/>
      <c r="W42" s="67"/>
      <c r="X42" s="84">
        <f>8165400/1.12</f>
        <v>7290535.7142857136</v>
      </c>
      <c r="Y42" s="84">
        <f>X42*1.12</f>
        <v>8165400</v>
      </c>
      <c r="Z42" s="67"/>
      <c r="AA42" s="62">
        <v>2016</v>
      </c>
      <c r="AB42" s="62"/>
    </row>
    <row r="43" spans="1:28">
      <c r="A43" s="61"/>
      <c r="B43" s="6" t="s">
        <v>278</v>
      </c>
      <c r="C43" s="62"/>
      <c r="D43" s="62"/>
      <c r="E43" s="63"/>
      <c r="F43" s="63"/>
      <c r="G43" s="68"/>
      <c r="H43" s="68"/>
      <c r="I43" s="68"/>
      <c r="J43" s="68"/>
      <c r="K43" s="62"/>
      <c r="L43" s="62"/>
      <c r="M43" s="64"/>
      <c r="N43" s="65"/>
      <c r="O43" s="8"/>
      <c r="P43" s="65"/>
      <c r="Q43" s="64"/>
      <c r="R43" s="62"/>
      <c r="S43" s="60"/>
      <c r="T43" s="62"/>
      <c r="U43" s="66"/>
      <c r="V43" s="67"/>
      <c r="W43" s="67"/>
      <c r="X43" s="70">
        <f>X42</f>
        <v>7290535.7142857136</v>
      </c>
      <c r="Y43" s="70">
        <f>Y42</f>
        <v>8165400</v>
      </c>
      <c r="Z43" s="69"/>
      <c r="AA43" s="62"/>
      <c r="AB43" s="62"/>
    </row>
    <row r="44" spans="1:28">
      <c r="A44" s="27"/>
      <c r="B44" s="6" t="s">
        <v>30</v>
      </c>
      <c r="C44" s="14"/>
      <c r="D44" s="15"/>
      <c r="E44" s="16"/>
      <c r="F44" s="16"/>
      <c r="G44" s="17"/>
      <c r="H44" s="16"/>
      <c r="I44" s="16"/>
      <c r="J44" s="16"/>
      <c r="K44" s="18"/>
      <c r="L44" s="18"/>
      <c r="M44" s="19"/>
      <c r="N44" s="20"/>
      <c r="O44" s="19"/>
      <c r="P44" s="21"/>
      <c r="Q44" s="18"/>
      <c r="R44" s="21"/>
      <c r="S44" s="21"/>
      <c r="T44" s="18"/>
      <c r="U44" s="22"/>
      <c r="V44" s="23"/>
      <c r="W44" s="24"/>
      <c r="X44" s="31"/>
      <c r="Y44" s="31"/>
      <c r="Z44" s="24"/>
      <c r="AA44" s="12"/>
      <c r="AB44" s="11"/>
    </row>
    <row r="45" spans="1:28" ht="63.75">
      <c r="A45" s="79" t="s">
        <v>52</v>
      </c>
      <c r="B45" s="40" t="s">
        <v>53</v>
      </c>
      <c r="C45" s="1" t="s">
        <v>38</v>
      </c>
      <c r="D45" s="77" t="s">
        <v>40</v>
      </c>
      <c r="E45" s="36" t="s">
        <v>41</v>
      </c>
      <c r="F45" s="36" t="s">
        <v>42</v>
      </c>
      <c r="G45" s="36" t="s">
        <v>43</v>
      </c>
      <c r="H45" s="36" t="s">
        <v>44</v>
      </c>
      <c r="I45" s="36" t="s">
        <v>45</v>
      </c>
      <c r="J45" s="36" t="s">
        <v>46</v>
      </c>
      <c r="K45" s="36" t="s">
        <v>34</v>
      </c>
      <c r="L45" s="74">
        <v>100</v>
      </c>
      <c r="M45" s="64">
        <v>710000000</v>
      </c>
      <c r="N45" s="65" t="s">
        <v>47</v>
      </c>
      <c r="O45" s="75" t="s">
        <v>48</v>
      </c>
      <c r="P45" s="73" t="s">
        <v>49</v>
      </c>
      <c r="Q45" s="73"/>
      <c r="R45" s="7" t="s">
        <v>50</v>
      </c>
      <c r="S45" s="36" t="s">
        <v>51</v>
      </c>
      <c r="T45" s="73"/>
      <c r="U45" s="73"/>
      <c r="V45" s="73"/>
      <c r="W45" s="76"/>
      <c r="X45" s="76">
        <v>1893750</v>
      </c>
      <c r="Y45" s="76">
        <v>2121000</v>
      </c>
      <c r="Z45" s="76"/>
      <c r="AA45" s="78">
        <v>2016</v>
      </c>
      <c r="AB45" s="73"/>
    </row>
    <row r="46" spans="1:28" ht="63.75">
      <c r="A46" s="79" t="s">
        <v>69</v>
      </c>
      <c r="B46" s="40" t="s">
        <v>70</v>
      </c>
      <c r="C46" s="62" t="s">
        <v>55</v>
      </c>
      <c r="D46" s="80" t="s">
        <v>56</v>
      </c>
      <c r="E46" s="81" t="s">
        <v>57</v>
      </c>
      <c r="F46" s="82" t="s">
        <v>58</v>
      </c>
      <c r="G46" s="83" t="s">
        <v>59</v>
      </c>
      <c r="H46" s="83" t="s">
        <v>60</v>
      </c>
      <c r="I46" s="83" t="s">
        <v>61</v>
      </c>
      <c r="J46" s="83" t="s">
        <v>62</v>
      </c>
      <c r="K46" s="62" t="s">
        <v>63</v>
      </c>
      <c r="L46" s="62">
        <v>100</v>
      </c>
      <c r="M46" s="64">
        <v>710000000</v>
      </c>
      <c r="N46" s="65" t="s">
        <v>64</v>
      </c>
      <c r="O46" s="65" t="s">
        <v>72</v>
      </c>
      <c r="P46" s="65" t="s">
        <v>66</v>
      </c>
      <c r="Q46" s="64"/>
      <c r="R46" s="62" t="s">
        <v>50</v>
      </c>
      <c r="S46" s="60" t="s">
        <v>51</v>
      </c>
      <c r="T46" s="62"/>
      <c r="U46" s="66"/>
      <c r="V46" s="67"/>
      <c r="W46" s="67"/>
      <c r="X46" s="84">
        <v>24480000</v>
      </c>
      <c r="Y46" s="84">
        <f>X46*1.12</f>
        <v>27417600.000000004</v>
      </c>
      <c r="Z46" s="67"/>
      <c r="AA46" s="62">
        <v>2016</v>
      </c>
      <c r="AB46" s="62" t="s">
        <v>73</v>
      </c>
    </row>
    <row r="47" spans="1:28" ht="63.75">
      <c r="A47" s="79" t="s">
        <v>69</v>
      </c>
      <c r="B47" s="40" t="s">
        <v>71</v>
      </c>
      <c r="C47" s="62" t="s">
        <v>55</v>
      </c>
      <c r="D47" s="80" t="s">
        <v>56</v>
      </c>
      <c r="E47" s="81" t="s">
        <v>57</v>
      </c>
      <c r="F47" s="82" t="s">
        <v>58</v>
      </c>
      <c r="G47" s="83" t="s">
        <v>59</v>
      </c>
      <c r="H47" s="83" t="s">
        <v>60</v>
      </c>
      <c r="I47" s="83" t="s">
        <v>68</v>
      </c>
      <c r="J47" s="83" t="s">
        <v>62</v>
      </c>
      <c r="K47" s="62" t="s">
        <v>63</v>
      </c>
      <c r="L47" s="62">
        <v>100</v>
      </c>
      <c r="M47" s="64">
        <v>710000000</v>
      </c>
      <c r="N47" s="65" t="s">
        <v>64</v>
      </c>
      <c r="O47" s="65" t="s">
        <v>72</v>
      </c>
      <c r="P47" s="65" t="s">
        <v>66</v>
      </c>
      <c r="Q47" s="64"/>
      <c r="R47" s="62" t="s">
        <v>50</v>
      </c>
      <c r="S47" s="60" t="s">
        <v>51</v>
      </c>
      <c r="T47" s="62"/>
      <c r="U47" s="66"/>
      <c r="V47" s="67"/>
      <c r="W47" s="67"/>
      <c r="X47" s="84">
        <v>2400000</v>
      </c>
      <c r="Y47" s="84">
        <f t="shared" ref="Y47" si="5">X47*1.12</f>
        <v>2688000.0000000005</v>
      </c>
      <c r="Z47" s="67"/>
      <c r="AA47" s="62">
        <v>2016</v>
      </c>
      <c r="AB47" s="62" t="s">
        <v>74</v>
      </c>
    </row>
    <row r="48" spans="1:28" ht="38.25">
      <c r="A48" s="79" t="s">
        <v>82</v>
      </c>
      <c r="B48" s="40" t="s">
        <v>84</v>
      </c>
      <c r="C48" s="11" t="s">
        <v>38</v>
      </c>
      <c r="D48" s="11" t="s">
        <v>75</v>
      </c>
      <c r="E48" s="85" t="s">
        <v>76</v>
      </c>
      <c r="F48" s="86" t="s">
        <v>77</v>
      </c>
      <c r="G48" s="85" t="s">
        <v>78</v>
      </c>
      <c r="H48" s="86" t="s">
        <v>79</v>
      </c>
      <c r="I48" s="87" t="s">
        <v>80</v>
      </c>
      <c r="J48" s="86" t="s">
        <v>81</v>
      </c>
      <c r="K48" s="85" t="s">
        <v>34</v>
      </c>
      <c r="L48" s="62">
        <v>100</v>
      </c>
      <c r="M48" s="64">
        <v>710000000</v>
      </c>
      <c r="N48" s="65" t="s">
        <v>64</v>
      </c>
      <c r="O48" s="65" t="s">
        <v>72</v>
      </c>
      <c r="P48" s="85" t="s">
        <v>83</v>
      </c>
      <c r="Q48" s="85"/>
      <c r="R48" s="62" t="s">
        <v>50</v>
      </c>
      <c r="S48" s="60" t="s">
        <v>51</v>
      </c>
      <c r="T48" s="85"/>
      <c r="U48" s="85"/>
      <c r="V48" s="88"/>
      <c r="W48" s="85"/>
      <c r="X48" s="89">
        <f>Y48/1.12</f>
        <v>1266964.2857142857</v>
      </c>
      <c r="Y48" s="90">
        <v>1419000</v>
      </c>
      <c r="Z48" s="85"/>
      <c r="AA48" s="85">
        <v>2016</v>
      </c>
      <c r="AB48" s="85"/>
    </row>
    <row r="49" spans="1:28" ht="89.25">
      <c r="A49" s="79" t="s">
        <v>248</v>
      </c>
      <c r="B49" s="40" t="s">
        <v>249</v>
      </c>
      <c r="C49" s="35" t="s">
        <v>38</v>
      </c>
      <c r="D49" s="35" t="s">
        <v>242</v>
      </c>
      <c r="E49" s="92" t="s">
        <v>243</v>
      </c>
      <c r="F49" s="92" t="s">
        <v>244</v>
      </c>
      <c r="G49" s="11" t="s">
        <v>243</v>
      </c>
      <c r="H49" s="11" t="s">
        <v>244</v>
      </c>
      <c r="I49" s="93" t="s">
        <v>245</v>
      </c>
      <c r="J49" s="35" t="s">
        <v>246</v>
      </c>
      <c r="K49" s="7" t="s">
        <v>63</v>
      </c>
      <c r="L49" s="11">
        <v>80</v>
      </c>
      <c r="M49" s="11">
        <v>710000000</v>
      </c>
      <c r="N49" s="8" t="s">
        <v>64</v>
      </c>
      <c r="O49" s="8" t="s">
        <v>72</v>
      </c>
      <c r="P49" s="1" t="s">
        <v>49</v>
      </c>
      <c r="Q49" s="7"/>
      <c r="R49" s="7" t="s">
        <v>50</v>
      </c>
      <c r="S49" s="36" t="s">
        <v>51</v>
      </c>
      <c r="T49" s="94"/>
      <c r="U49" s="7"/>
      <c r="V49" s="7"/>
      <c r="W49" s="95"/>
      <c r="X49" s="95">
        <v>30457142.857142854</v>
      </c>
      <c r="Y49" s="95">
        <f>X49*1.12</f>
        <v>34112000</v>
      </c>
      <c r="Z49" s="7"/>
      <c r="AA49" s="7">
        <v>2016</v>
      </c>
      <c r="AB49" s="12" t="s">
        <v>74</v>
      </c>
    </row>
    <row r="50" spans="1:28">
      <c r="A50" s="41"/>
      <c r="B50" s="13" t="s">
        <v>31</v>
      </c>
      <c r="C50" s="35"/>
      <c r="D50" s="43"/>
      <c r="E50" s="42"/>
      <c r="F50" s="42"/>
      <c r="G50" s="42"/>
      <c r="H50" s="42"/>
      <c r="I50" s="42"/>
      <c r="J50" s="42"/>
      <c r="K50" s="44"/>
      <c r="L50" s="44"/>
      <c r="M50" s="11"/>
      <c r="N50" s="8"/>
      <c r="O50" s="8"/>
      <c r="P50" s="1"/>
      <c r="Q50" s="12"/>
      <c r="R50" s="7"/>
      <c r="S50" s="36"/>
      <c r="T50" s="44"/>
      <c r="U50" s="44"/>
      <c r="V50" s="45"/>
      <c r="W50" s="45"/>
      <c r="X50" s="24">
        <f>SUM(X45:X49)</f>
        <v>60497857.142857142</v>
      </c>
      <c r="Y50" s="24">
        <f>SUM(Y45:Y49)</f>
        <v>67757600</v>
      </c>
      <c r="Z50" s="44"/>
      <c r="AA50" s="7"/>
      <c r="AB50" s="46"/>
    </row>
    <row r="51" spans="1:28">
      <c r="A51" s="41"/>
      <c r="B51" s="13" t="s">
        <v>33</v>
      </c>
      <c r="C51" s="35"/>
      <c r="D51" s="43"/>
      <c r="E51" s="42"/>
      <c r="F51" s="42"/>
      <c r="G51" s="42"/>
      <c r="H51" s="42"/>
      <c r="I51" s="42"/>
      <c r="J51" s="42"/>
      <c r="K51" s="44"/>
      <c r="L51" s="44"/>
      <c r="M51" s="11"/>
      <c r="N51" s="8"/>
      <c r="O51" s="8"/>
      <c r="P51" s="1"/>
      <c r="Q51" s="12"/>
      <c r="R51" s="7"/>
      <c r="S51" s="36"/>
      <c r="T51" s="44"/>
      <c r="U51" s="44"/>
      <c r="V51" s="45"/>
      <c r="W51" s="45"/>
      <c r="X51" s="24">
        <f>X40+X43+X50</f>
        <v>79709504.157142848</v>
      </c>
      <c r="Y51" s="24">
        <f>Y40+Y43+Y50</f>
        <v>89274644.656000003</v>
      </c>
      <c r="Z51" s="44"/>
      <c r="AA51" s="7"/>
      <c r="AB51" s="46"/>
    </row>
    <row r="52" spans="1:28">
      <c r="A52" s="41"/>
      <c r="B52" s="40"/>
      <c r="C52" s="35"/>
      <c r="D52" s="43"/>
      <c r="E52" s="42"/>
      <c r="F52" s="42"/>
      <c r="G52" s="42"/>
      <c r="H52" s="42"/>
      <c r="I52" s="42"/>
      <c r="J52" s="42"/>
      <c r="K52" s="44"/>
      <c r="L52" s="44"/>
      <c r="M52" s="11"/>
      <c r="N52" s="8"/>
      <c r="O52" s="8"/>
      <c r="P52" s="1"/>
      <c r="Q52" s="12"/>
      <c r="R52" s="7"/>
      <c r="S52" s="36"/>
      <c r="T52" s="44"/>
      <c r="U52" s="44"/>
      <c r="V52" s="45"/>
      <c r="W52" s="45"/>
      <c r="X52" s="45"/>
      <c r="Y52" s="45"/>
      <c r="Z52" s="44"/>
      <c r="AA52" s="7"/>
      <c r="AB52" s="46"/>
    </row>
    <row r="53" spans="1:28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32"/>
      <c r="Y53" s="38">
        <f>Y12</f>
        <v>77524120.640000001</v>
      </c>
      <c r="Z53" s="27" t="s">
        <v>27</v>
      </c>
      <c r="AA53" s="27"/>
      <c r="AB53" s="27"/>
    </row>
    <row r="54" spans="1:28">
      <c r="X54" s="33"/>
      <c r="Y54" s="33">
        <f>Y51</f>
        <v>89274644.656000003</v>
      </c>
      <c r="Z54" s="28" t="s">
        <v>28</v>
      </c>
    </row>
    <row r="55" spans="1:28">
      <c r="X55" s="34">
        <v>3192000000.0000005</v>
      </c>
      <c r="Y55" s="34">
        <v>129657895987.34937</v>
      </c>
    </row>
    <row r="56" spans="1:28">
      <c r="X56" s="34">
        <v>129669646511.36539</v>
      </c>
      <c r="Y56" s="34">
        <f>Y55-Y53+Y54</f>
        <v>129669646511.36537</v>
      </c>
    </row>
    <row r="57" spans="1:28">
      <c r="X57" s="34"/>
      <c r="Y57" s="34">
        <f>X56-Y56</f>
        <v>0</v>
      </c>
    </row>
    <row r="58" spans="1:28">
      <c r="X58" s="34"/>
      <c r="Y58" s="34"/>
    </row>
    <row r="59" spans="1:28">
      <c r="X59" s="34"/>
      <c r="Y59" s="34"/>
    </row>
    <row r="60" spans="1:28">
      <c r="G60" s="25" t="s">
        <v>32</v>
      </c>
      <c r="X60" s="34"/>
      <c r="Y60" s="34"/>
    </row>
    <row r="61" spans="1:28">
      <c r="X61" s="34"/>
      <c r="Y61" s="34"/>
    </row>
    <row r="62" spans="1:28">
      <c r="X62" s="34"/>
      <c r="Y62" s="34"/>
    </row>
    <row r="63" spans="1:28">
      <c r="X63" s="34"/>
      <c r="Y63" s="34"/>
    </row>
    <row r="64" spans="1:28">
      <c r="X64" s="34"/>
      <c r="Y64" s="34"/>
    </row>
    <row r="65" spans="24:25">
      <c r="X65" s="34"/>
      <c r="Y65" s="34"/>
    </row>
    <row r="66" spans="24:25">
      <c r="X66" s="34"/>
      <c r="Y66" s="34"/>
    </row>
    <row r="67" spans="24:25">
      <c r="X67" s="34"/>
      <c r="Y67" s="34"/>
    </row>
    <row r="68" spans="24:25">
      <c r="X68" s="34"/>
      <c r="Y68" s="34"/>
    </row>
    <row r="69" spans="24:25">
      <c r="X69" s="34"/>
      <c r="Y69" s="34"/>
    </row>
    <row r="70" spans="24:25">
      <c r="X70" s="34"/>
      <c r="Y70" s="34"/>
    </row>
    <row r="71" spans="24:25">
      <c r="X71" s="34"/>
      <c r="Y71" s="34"/>
    </row>
    <row r="72" spans="24:25">
      <c r="X72" s="34"/>
      <c r="Y72" s="34"/>
    </row>
    <row r="73" spans="24:25">
      <c r="X73" s="34"/>
      <c r="Y73" s="34"/>
    </row>
    <row r="74" spans="24:25">
      <c r="X74" s="34"/>
      <c r="Y74" s="34"/>
    </row>
    <row r="75" spans="24:25">
      <c r="X75" s="34"/>
      <c r="Y75" s="34"/>
    </row>
    <row r="76" spans="24:25">
      <c r="X76" s="34"/>
      <c r="Y76" s="34"/>
    </row>
    <row r="77" spans="24:25">
      <c r="X77" s="34"/>
      <c r="Y77" s="34"/>
    </row>
    <row r="78" spans="24:25">
      <c r="X78" s="34"/>
      <c r="Y78" s="34"/>
    </row>
    <row r="79" spans="24:25">
      <c r="X79" s="34"/>
      <c r="Y79" s="34"/>
    </row>
    <row r="80" spans="24:25">
      <c r="X80" s="34"/>
      <c r="Y80" s="34"/>
    </row>
    <row r="81" spans="24:25">
      <c r="X81" s="34"/>
      <c r="Y81" s="34"/>
    </row>
    <row r="82" spans="24:25">
      <c r="X82" s="34"/>
      <c r="Y82" s="34"/>
    </row>
    <row r="83" spans="24:25">
      <c r="X83" s="34"/>
      <c r="Y83" s="34"/>
    </row>
    <row r="84" spans="24:25">
      <c r="X84" s="34"/>
      <c r="Y84" s="34"/>
    </row>
    <row r="85" spans="24:25">
      <c r="X85" s="34"/>
      <c r="Y85" s="34"/>
    </row>
    <row r="86" spans="24:25">
      <c r="X86" s="34"/>
      <c r="Y86" s="34"/>
    </row>
    <row r="87" spans="24:25">
      <c r="X87" s="34"/>
      <c r="Y87" s="34"/>
    </row>
    <row r="88" spans="24:25">
      <c r="X88" s="34"/>
      <c r="Y88" s="34"/>
    </row>
    <row r="89" spans="24:25">
      <c r="X89" s="34"/>
      <c r="Y89" s="34"/>
    </row>
    <row r="90" spans="24:25">
      <c r="X90" s="34"/>
      <c r="Y90" s="34"/>
    </row>
    <row r="91" spans="24:25">
      <c r="X91" s="34"/>
      <c r="Y91" s="34"/>
    </row>
    <row r="92" spans="24:25">
      <c r="X92" s="34"/>
      <c r="Y92" s="34"/>
    </row>
    <row r="93" spans="24:25">
      <c r="X93" s="34"/>
      <c r="Y93" s="34"/>
    </row>
    <row r="94" spans="24:25">
      <c r="X94" s="34"/>
      <c r="Y94" s="34"/>
    </row>
    <row r="95" spans="24:25">
      <c r="X95" s="34"/>
      <c r="Y95" s="34"/>
    </row>
    <row r="96" spans="24:25">
      <c r="X96" s="34"/>
      <c r="Y96" s="34"/>
    </row>
    <row r="97" spans="24:25">
      <c r="X97" s="34"/>
      <c r="Y97" s="34"/>
    </row>
    <row r="98" spans="24:25">
      <c r="X98" s="34"/>
      <c r="Y98" s="34"/>
    </row>
    <row r="99" spans="24:25">
      <c r="X99" s="34"/>
      <c r="Y99" s="34"/>
    </row>
    <row r="100" spans="24:25">
      <c r="X100" s="34"/>
      <c r="Y100" s="34"/>
    </row>
    <row r="101" spans="24:25">
      <c r="X101" s="34"/>
      <c r="Y101" s="34"/>
    </row>
    <row r="102" spans="24:25">
      <c r="X102" s="34"/>
      <c r="Y102" s="34"/>
    </row>
    <row r="103" spans="24:25">
      <c r="X103" s="34"/>
      <c r="Y103" s="34"/>
    </row>
    <row r="104" spans="24:25">
      <c r="X104" s="34"/>
      <c r="Y104" s="34"/>
    </row>
    <row r="105" spans="24:25">
      <c r="X105" s="34"/>
      <c r="Y105" s="34"/>
    </row>
    <row r="106" spans="24:25">
      <c r="X106" s="34"/>
      <c r="Y106" s="34"/>
    </row>
    <row r="107" spans="24:25">
      <c r="X107" s="34"/>
      <c r="Y107" s="34"/>
    </row>
    <row r="108" spans="24:25">
      <c r="X108" s="34"/>
      <c r="Y108" s="34"/>
    </row>
    <row r="109" spans="24:25">
      <c r="X109" s="34"/>
      <c r="Y109" s="34"/>
    </row>
    <row r="110" spans="24:25">
      <c r="X110" s="34"/>
      <c r="Y110" s="34"/>
    </row>
    <row r="111" spans="24:25">
      <c r="X111" s="34"/>
      <c r="Y111" s="34"/>
    </row>
    <row r="112" spans="24:25">
      <c r="X112" s="34"/>
      <c r="Y112" s="34"/>
    </row>
    <row r="113" spans="24:25">
      <c r="X113" s="34"/>
      <c r="Y113" s="34"/>
    </row>
    <row r="114" spans="24:25">
      <c r="X114" s="34"/>
      <c r="Y114" s="34"/>
    </row>
    <row r="115" spans="24:25">
      <c r="X115" s="34"/>
      <c r="Y115" s="34"/>
    </row>
    <row r="116" spans="24:25">
      <c r="X116" s="34"/>
      <c r="Y116" s="34"/>
    </row>
    <row r="117" spans="24:25">
      <c r="X117" s="34"/>
      <c r="Y117" s="34"/>
    </row>
    <row r="118" spans="24:25">
      <c r="X118" s="34"/>
      <c r="Y118" s="34"/>
    </row>
    <row r="119" spans="24:25">
      <c r="X119" s="34"/>
      <c r="Y119" s="34"/>
    </row>
    <row r="120" spans="24:25">
      <c r="X120" s="34"/>
      <c r="Y120" s="34"/>
    </row>
    <row r="121" spans="24:25">
      <c r="X121" s="34"/>
      <c r="Y121" s="34"/>
    </row>
    <row r="122" spans="24:25">
      <c r="X122" s="34"/>
      <c r="Y122" s="34"/>
    </row>
    <row r="123" spans="24:25">
      <c r="X123" s="34"/>
      <c r="Y123" s="34"/>
    </row>
    <row r="124" spans="24:25">
      <c r="X124" s="34"/>
      <c r="Y124" s="34"/>
    </row>
  </sheetData>
  <autoFilter ref="A6:AB51"/>
  <mergeCells count="1">
    <mergeCell ref="B4:AB4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2016-06-15T12:31:08Z</dcterms:modified>
</cp:coreProperties>
</file>