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565" windowWidth="14805" windowHeight="55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Лист1!$A$6:$AB$67</definedName>
  </definedNames>
  <calcPr calcId="145621"/>
</workbook>
</file>

<file path=xl/calcChain.xml><?xml version="1.0" encoding="utf-8"?>
<calcChain xmlns="http://schemas.openxmlformats.org/spreadsheetml/2006/main">
  <c r="X28" i="1" l="1"/>
  <c r="X12" i="1"/>
  <c r="X27" i="1"/>
  <c r="Y27" i="1" s="1"/>
  <c r="X22" i="1" l="1"/>
  <c r="Y22" i="1" s="1"/>
  <c r="Y65" i="1" l="1"/>
  <c r="Y63" i="1"/>
  <c r="Y62" i="1"/>
  <c r="Y11" i="1"/>
  <c r="Y61" i="1"/>
  <c r="Y10" i="1"/>
  <c r="Y60" i="1"/>
  <c r="Y59" i="1"/>
  <c r="Y9" i="1"/>
  <c r="Y8" i="1"/>
  <c r="Y58" i="1"/>
  <c r="Y57" i="1"/>
  <c r="Y56" i="1"/>
  <c r="X55" i="1"/>
  <c r="Y55" i="1" s="1"/>
  <c r="Y54" i="1"/>
  <c r="Y53" i="1"/>
  <c r="Y52" i="1"/>
  <c r="X51" i="1"/>
  <c r="Y51" i="1" s="1"/>
  <c r="Y50" i="1"/>
  <c r="X49" i="1"/>
  <c r="Y49" i="1" s="1"/>
  <c r="Y48" i="1"/>
  <c r="Y47" i="1"/>
  <c r="Y46" i="1"/>
  <c r="Y45" i="1"/>
  <c r="Y44" i="1"/>
  <c r="Y43" i="1"/>
  <c r="Y40" i="1"/>
  <c r="Y39" i="1"/>
  <c r="Y38" i="1"/>
  <c r="Y37" i="1"/>
  <c r="X36" i="1"/>
  <c r="Y36" i="1" s="1"/>
  <c r="Y35" i="1"/>
  <c r="X34" i="1"/>
  <c r="Y34" i="1" s="1"/>
  <c r="Y33" i="1"/>
  <c r="Y32" i="1"/>
  <c r="X31" i="1"/>
  <c r="Y31" i="1" s="1"/>
  <c r="Y26" i="1"/>
  <c r="Y25" i="1"/>
  <c r="Y28" i="1" s="1"/>
  <c r="Y12" i="1" l="1"/>
  <c r="Y69" i="1" s="1"/>
  <c r="X30" i="1"/>
  <c r="Y30" i="1" l="1"/>
  <c r="Y66" i="1" s="1"/>
  <c r="X66" i="1"/>
  <c r="X21" i="1" l="1"/>
  <c r="Y21" i="1" s="1"/>
  <c r="X20" i="1"/>
  <c r="Y20" i="1" s="1"/>
  <c r="X19" i="1"/>
  <c r="Y19" i="1" s="1"/>
  <c r="X18" i="1"/>
  <c r="X17" i="1"/>
  <c r="Y17" i="1" s="1"/>
  <c r="Y18" i="1" l="1"/>
  <c r="Y23" i="1" s="1"/>
  <c r="Y67" i="1" s="1"/>
  <c r="Y70" i="1" s="1"/>
  <c r="Y72" i="1" s="1"/>
  <c r="X23" i="1"/>
  <c r="X67" i="1" s="1"/>
  <c r="Y73" i="1" l="1"/>
</calcChain>
</file>

<file path=xl/sharedStrings.xml><?xml version="1.0" encoding="utf-8"?>
<sst xmlns="http://schemas.openxmlformats.org/spreadsheetml/2006/main" count="896" uniqueCount="308">
  <si>
    <t xml:space="preserve">№ </t>
  </si>
  <si>
    <t>Наименование организации</t>
  </si>
  <si>
    <t>Код  ТРУ</t>
  </si>
  <si>
    <t>Наименование закупаемых товаров, работ и услуг (на русском языке)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</si>
  <si>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</si>
  <si>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русском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</si>
  <si>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</si>
  <si>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русском языке)</t>
  </si>
  <si>
    <t>Дополнительная характеристика (на казахском языке)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</si>
  <si>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</si>
  <si>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</si>
  <si>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</si>
  <si>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</si>
  <si>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</si>
  <si>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</si>
  <si>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</si>
  <si>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</si>
  <si>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</si>
  <si>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</si>
  <si>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</si>
  <si>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</si>
  <si>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</si>
  <si>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</si>
  <si>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</si>
  <si>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</si>
  <si>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</si>
  <si>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</si>
  <si>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-</t>
  </si>
  <si>
    <t>+</t>
  </si>
  <si>
    <t>Приложение 1</t>
  </si>
  <si>
    <t>3. Услуги</t>
  </si>
  <si>
    <t>итого по услугам</t>
  </si>
  <si>
    <t xml:space="preserve"> </t>
  </si>
  <si>
    <t>итого включить</t>
  </si>
  <si>
    <t>г.Астана, пр.Кабанбай батыра 17</t>
  </si>
  <si>
    <t>оплата по факту оказания услуг</t>
  </si>
  <si>
    <t>ЭОТТ</t>
  </si>
  <si>
    <t>г.Астана</t>
  </si>
  <si>
    <t>с даты заключения договора по 31 декабря 2016 года</t>
  </si>
  <si>
    <t>столбец - 11</t>
  </si>
  <si>
    <t>апрель, май 2016 года</t>
  </si>
  <si>
    <t>январь, февраль 2016 года</t>
  </si>
  <si>
    <t>ОИ</t>
  </si>
  <si>
    <t>авансовый платеж - 100%</t>
  </si>
  <si>
    <t>ОВХ</t>
  </si>
  <si>
    <t>2. Работы</t>
  </si>
  <si>
    <t>итого по работам</t>
  </si>
  <si>
    <t>март 2016 года</t>
  </si>
  <si>
    <t>ДМиРН</t>
  </si>
  <si>
    <t>АО "РД "КазМунайГаз"</t>
  </si>
  <si>
    <t>март, апрель 2016 года</t>
  </si>
  <si>
    <t>оплата по факту выполнения работ</t>
  </si>
  <si>
    <t>переходящий, 05.2016-05.2017</t>
  </si>
  <si>
    <t>Включить следующие позиции</t>
  </si>
  <si>
    <t>1. Товары</t>
  </si>
  <si>
    <t>17 Т</t>
  </si>
  <si>
    <t xml:space="preserve">АО "РД"КазМунайГаз" </t>
  </si>
  <si>
    <t>06.10.10.110.000.00.0168.000000000019</t>
  </si>
  <si>
    <t>Нефть</t>
  </si>
  <si>
    <t xml:space="preserve">Мұнай </t>
  </si>
  <si>
    <t>сырая, массовая доля воды не более 0,5%, массовая концентрация хлористых солей не более 300 мг/дм3, сернистая, средняя, группа 2, СТ РК 1347-2005</t>
  </si>
  <si>
    <t>Күкiрттi орташа 2 топ, судың салмақтық үлесі, %, хлорлы тұздардың 0, 5 аспайтын, жаппай шоғырландыруы, мг/дм3, 300 аспайтын</t>
  </si>
  <si>
    <t>Нефть сырая, соответствующая требованиям СТ РК 1347-2005, для дальнейшей переработке на ПНХЗ</t>
  </si>
  <si>
    <t xml:space="preserve">Шикі мұнай, СТ РК 1347-2005 талаптарына сәйкес келетін, одан әрі ПМХЗ-де өңдеу үшін  </t>
  </si>
  <si>
    <t>Павлодарская область, г.Павлодар, склад ТОО "ПНХЗ"</t>
  </si>
  <si>
    <t xml:space="preserve"> DDP</t>
  </si>
  <si>
    <t>с 01 апреля 2016 года по 31 декабря 2016 года</t>
  </si>
  <si>
    <t>оплата по факту поставки товара</t>
  </si>
  <si>
    <t>тонна (метрическая)</t>
  </si>
  <si>
    <t>18 Т</t>
  </si>
  <si>
    <t>Нефть сырая, соответствующая требованиям СТ РК 1347-2005, для дальнейшей переработке на АНПЗ</t>
  </si>
  <si>
    <t xml:space="preserve">Шикі мұнай, СТ РК 1347-2005 талаптарына сәйкес келетін, одан әрі АМӨЗ-де өңдеу үшін  </t>
  </si>
  <si>
    <t>Атырауская область, г.Атырау, склад ТОО "АНПЗ"</t>
  </si>
  <si>
    <t>19 Т</t>
  </si>
  <si>
    <t>20.59.42.900.009.00.0168.000000000000</t>
  </si>
  <si>
    <t xml:space="preserve"> Монометиланилин (N-метиланилин)</t>
  </si>
  <si>
    <t>Монометиланилин (N-метиланилин)</t>
  </si>
  <si>
    <t>технический, присадка к топливу, для повышения октанового числа</t>
  </si>
  <si>
    <t>техникалық, отынға қоспа, октан санын арттыру үшін</t>
  </si>
  <si>
    <t xml:space="preserve">Октаноповышающие присадки - Присадки N-метиланилин (ММА) для повышения октанового числа автобензина и улучшения качественных параметров </t>
  </si>
  <si>
    <t xml:space="preserve">Октан арттырушы қоспалар - авто жанармайдың октан санын арттыру және сапалық параметрлерін жақсартуға арналған N-метиланилин (ММА) отырғыштары </t>
  </si>
  <si>
    <t>Павлодарская область, г.Павлодар, ул.Химкомбинатовская 1, База ТОО "ПНХЗ"</t>
  </si>
  <si>
    <t>DDP</t>
  </si>
  <si>
    <t>с даты заключения договора по 31 декабря 2016 года (в течении 15 календарных дней с даты получения заявки на поставку товара)</t>
  </si>
  <si>
    <t>20 Т</t>
  </si>
  <si>
    <t>с 01 апреля 2016 года до заключения договора по итогам открытого тендера</t>
  </si>
  <si>
    <t>21 Т</t>
  </si>
  <si>
    <t>Атырауская область, г.Атырау, ул. З.Кабдолова,1, склад ТОО "АНПЗ"</t>
  </si>
  <si>
    <t>22 Т</t>
  </si>
  <si>
    <t>23 Т</t>
  </si>
  <si>
    <t>5 Р</t>
  </si>
  <si>
    <t>19.20.99.000.000.00.0999.000000000000</t>
  </si>
  <si>
    <t>Работы по переработке нефти</t>
  </si>
  <si>
    <t>Мұнайды өңдеу бойынша жұмыстар</t>
  </si>
  <si>
    <t>Переработка нефти  в ПНХЗ(с учетом акцизов, смешивания и т.д.)</t>
  </si>
  <si>
    <t>ПНХЗ  мұнай өңдеу жөніндегі қызметті сатып алу (акцизді есепке ала отырып араластыру және т.б)</t>
  </si>
  <si>
    <t>Павлодарская область, г.Павлодар</t>
  </si>
  <si>
    <t>предоплата - 100%</t>
  </si>
  <si>
    <t>6 Р</t>
  </si>
  <si>
    <t>Переработка нефти/нафты  на АНПЗ (с учетом акцизов, ЦЗЛ и т.д.)</t>
  </si>
  <si>
    <t>АНПЗ  мұнай өңдеу жөніндегі қызметті сатып алу (акцизді есепке ала отырып араластыру және т.б)</t>
  </si>
  <si>
    <t>Атырауская область, г.Атырау</t>
  </si>
  <si>
    <t>110 У</t>
  </si>
  <si>
    <t>52.29.19.100.000.00.0777.000000000000</t>
  </si>
  <si>
    <t>Услуги по транспортно-экспедиторскому обслуживанию</t>
  </si>
  <si>
    <t>Көліктік-экспедиторлық қызмет көрсету қызметтері</t>
  </si>
  <si>
    <t>Комплекс услуг по транспортно-экспедиторскому обслуживанию</t>
  </si>
  <si>
    <t>Көліктік-экспедиторлық қызмет көрсету жөніндегі қызметтер кешені</t>
  </si>
  <si>
    <t>Услуги транспортной экспедиции на подъездных путях ПНХЗ (грузоотправление нефтепродуктов). Услуга грузоотправления  нефтепродуктов на ПНХЗ (предъявление  груза к перевозке, оформление перевозочных документов)</t>
  </si>
  <si>
    <t xml:space="preserve">ПМХЗ кіреберіс жолдарындағы көлік экспедициясы қызметі (мұнай өнімдерін жүк ретінде жөнелту). ПМХЗ-де мұнай өнімдерін жүк ретінде жөнелту қызметтері (жүкті тасымалдауға беру, тасымал құжаттарын ресімдеу)  </t>
  </si>
  <si>
    <t>Павлодарская область, г.Павлодар, подъездные пути ТОО "ПНХЗ"</t>
  </si>
  <si>
    <t>111 У</t>
  </si>
  <si>
    <t>112 У</t>
  </si>
  <si>
    <t>Услуги транспортной экспедиции на подъездных путях АНПЗ (грузоотправление нефтепродуктов). Услуга грузоотправления  нефтепродуктов на АНПЗ (предъявление  груза к перевозке, оформление перевозочных документов)</t>
  </si>
  <si>
    <t xml:space="preserve">АМӨЗ кіреберіс жолдарындағы көлік экспедициясы қызметі (мұнай өнімдерін жүк ретінде жөнелту). АМӨЗ-де мұнай өнімдерін жүк ретінде жөнелту қызметтері (жүкті тасымалдауға беру, тасымал құжаттарын ресімдеу)  </t>
  </si>
  <si>
    <t>Атырауская область, г.Атырау, подъездные пути ТОО "АНПЗ"</t>
  </si>
  <si>
    <t>113 У</t>
  </si>
  <si>
    <t>114 У</t>
  </si>
  <si>
    <t>84.11.12.200.000.00.0777.000000000000</t>
  </si>
  <si>
    <t>Услуги по таможенному оформлению</t>
  </si>
  <si>
    <t>Кедендік рәсімдеу бойынша қызметтер</t>
  </si>
  <si>
    <t>Кедендік рәсімдеу бойынша қызметтер кешені</t>
  </si>
  <si>
    <t xml:space="preserve"> Услуги таможенного представителя по таможенному оформлению нефтепродуктов на экспорт</t>
  </si>
  <si>
    <t xml:space="preserve">Өнімдері экспортқа кедендік ресімдеу жөніндегі кедендік өкілінің қызметін сатып алу   </t>
  </si>
  <si>
    <t>115 У</t>
  </si>
  <si>
    <t>с 01 апреля 2016 г до заключения договора по итогам открытого тендера</t>
  </si>
  <si>
    <t>116 У</t>
  </si>
  <si>
    <t>117 У</t>
  </si>
  <si>
    <t>118 У</t>
  </si>
  <si>
    <t>52.21.19.900.022.00.0777.000000000000</t>
  </si>
  <si>
    <t>Услуги эксплуатации подъездных путей</t>
  </si>
  <si>
    <t>Кіріс жолдарын пайдалану қызметтері</t>
  </si>
  <si>
    <t>Услуги подъездных путей на ТОО "ПНХЗ", предоставление подъездного пути, оплата времени нахождения вагонов на п/п от подачи до уборки</t>
  </si>
  <si>
    <t xml:space="preserve">"ПНХЗ" ЖШС кіреберіс жолдарының қызметі, кіреберіс жолдарын беру, вагондарды алғанға дейін "ЛогистикТрансПВ" ЖШС кіреберіс жолдарында тұру уақытына ақы төлеу    </t>
  </si>
  <si>
    <t>Павлодарская область, г.Павлодар, ст. Павлодар-порт</t>
  </si>
  <si>
    <t>предоплата - 50%</t>
  </si>
  <si>
    <t>119 У</t>
  </si>
  <si>
    <t>Услуги прохождения вагонов по соед. пути: предоставление подъездного (соедительного) пути по прохождению вагонов на станции Акжайык по ТОО "АНПЗ"</t>
  </si>
  <si>
    <t xml:space="preserve">Қосылатын жолдар бойынша вагондардың өту қызметі: "Ақжайық станциясынан "АМӨЗ" ЖШС-ға дейін вагондардың өтуі үшін кіреберіс (қосылатын) жолдарын беру </t>
  </si>
  <si>
    <t>Атырауская область, г.Атырау, ст. Акжайык</t>
  </si>
  <si>
    <t>120 У</t>
  </si>
  <si>
    <t>Услуги подъездных путей на ТОО "АНПЗ", предоставление подъездного пути, оплата времени нахождения вагонов на п/п от подачи до уборки</t>
  </si>
  <si>
    <t xml:space="preserve">"АМӨЗ" ЖШС кіреберіс жолдарының қызметі, кіреберіс жолдарын беру, вагондарды алғанға дейін "Атырау Логистик Сервис - БӨ" ЖШС кіреберіс жолдарында тұру уақытына ақы төлеу    </t>
  </si>
  <si>
    <t>Атырауская область, г.Атырау, ст. Акжайык, п/п. ТОО "АНПЗ"</t>
  </si>
  <si>
    <t>121 У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</si>
  <si>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</si>
  <si>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</si>
  <si>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Кеден органдары алдындағы жауапкершілікті сақтандыру бойынша қызметтер</t>
  </si>
  <si>
    <t>Добровольное страхование гражданско-правовой ответственности перед таможенными органами (обеспечение уплаты таможенных пошлин).</t>
  </si>
  <si>
    <t xml:space="preserve">(кедендік бажды төлеуді қамтамасыз ету) Кеден органдары алдындағы  азаматтық-құқықтық жауапкершілікті  ерікті сақтандыру  </t>
  </si>
  <si>
    <t>с 01 апреля 2016 г по 31 декабря 2016 года</t>
  </si>
  <si>
    <t>122 У</t>
  </si>
  <si>
    <t>123 У</t>
  </si>
  <si>
    <t>77.39.19.900.016.00.0777.000000000000</t>
  </si>
  <si>
    <t>Услуги по аренде резервуаров</t>
  </si>
  <si>
    <t>Резервуарларды жалдау жөніндегі көрсетілетін  қызметтер</t>
  </si>
  <si>
    <t>Услуги по аренде резервуаров для хранения мазута, дизельного топлива, автобензинов, авиакеросина</t>
  </si>
  <si>
    <t>Мазутты, дизель отынын, автожанармайды, авиакеросинді сақтау үшін резервуарларды жалдау</t>
  </si>
  <si>
    <t>с 01 апреля 2016 г по 30 ноября 2016 года</t>
  </si>
  <si>
    <t>124 У</t>
  </si>
  <si>
    <t>Мазутты, дизель отынын, автожанармайды, авиакерсоинді сақтау үшін резервуарларды жалдау</t>
  </si>
  <si>
    <t>с 01 апреля 2016 г по 31 июля 2016 года</t>
  </si>
  <si>
    <t>125 У</t>
  </si>
  <si>
    <t>68.20.12.960.000.00.0777.000000000000</t>
  </si>
  <si>
    <t>Услуги по аренде административных/производственных помещений</t>
  </si>
  <si>
    <t>Офистік үй-жайларды жалға алу бойынша қызметтер</t>
  </si>
  <si>
    <t xml:space="preserve">Услуги по аренде телефонизированного помещения  на ПНХЗ </t>
  </si>
  <si>
    <t xml:space="preserve">ПМХЗ-де телефон үй-жайын жалдау жөніндегі қызметтер </t>
  </si>
  <si>
    <t>126 У</t>
  </si>
  <si>
    <t xml:space="preserve">Услуги по аренде телефонизированного помещения  на АНПЗ </t>
  </si>
  <si>
    <t xml:space="preserve">АМОЗ-де телефон үй-жайын жалдау жөніндегі қызметтер </t>
  </si>
  <si>
    <t>127 У</t>
  </si>
  <si>
    <t>80.10.12.000.000.00.0777.000000000000</t>
  </si>
  <si>
    <t>Услуги охраны</t>
  </si>
  <si>
    <t>Күзету қызметтері</t>
  </si>
  <si>
    <t>Услуги охраны (патрулирование/охрана объектов/помещений/имущества/людей и аналогичное)</t>
  </si>
  <si>
    <t>Күзету қызметтері (тору/объектлерді күзету/ғимараттарды/мүліктерді/адамдар мен ұқсастарды)</t>
  </si>
  <si>
    <t>Услуги военизированной железнодорожной охраны (услуги по охране и сопровождению груза (ГСМ), поставляемых ж.д. цистернами) (АНПЗ)</t>
  </si>
  <si>
    <t xml:space="preserve">Темір жол цистерналармен жеткізілетін жүкті (ЖЖМ) қорғау және алып жүру жөніндегі қызмет көрсетулер </t>
  </si>
  <si>
    <t>Республика Казахстан</t>
  </si>
  <si>
    <t>128 У</t>
  </si>
  <si>
    <t>Услуги военизированной железнодорожной охраны (услуги по охране и сопровождению груза (ГСМ), поставляемых ж.д. цистернами) (ПНХЗ)</t>
  </si>
  <si>
    <t>129 У</t>
  </si>
  <si>
    <t>82.19.13.000.001.00.0777.000000000000</t>
  </si>
  <si>
    <t>Услуги по оформлению</t>
  </si>
  <si>
    <t>Ресімдеу жөніндегі қызметтер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</si>
  <si>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</si>
  <si>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Техникалық/ құқық белгілеуші/рұқсат беруші және басқа құжаттарды алу/ресімдеу жөніндегі қызметтер (Тиісті тіркеулерде/органдарда мен ұқсастарда ресімдеу/қайта ресімдеу/дайындау/қайта дайындау/тіркеу/қайта тіркеу )</t>
  </si>
  <si>
    <t xml:space="preserve">Услуги по оформлению сопроводительных накладных на нефтепродукты (СНН) </t>
  </si>
  <si>
    <t>Мұнай өнімдеріне жолдама жүкқұжатын рәсімдеу жөніндегі көрсетілетін қызметі</t>
  </si>
  <si>
    <t>130 У</t>
  </si>
  <si>
    <t>131 У</t>
  </si>
  <si>
    <t>132 У</t>
  </si>
  <si>
    <t>133 У</t>
  </si>
  <si>
    <t>78.10.11.000.003.00.0777.000000000000</t>
  </si>
  <si>
    <t>Услуги по аутсорсингу персонала</t>
  </si>
  <si>
    <t>Қызметкерлердің аутсорсингі жөніндегі қызмет көрсетулер</t>
  </si>
  <si>
    <t>Услуги по предоставлению персонала</t>
  </si>
  <si>
    <t>Қызметкерлерді беру жөніндегі қызмет көрсетулері</t>
  </si>
  <si>
    <t>134 У</t>
  </si>
  <si>
    <t>46.12.11.000.001.00.0777.000000000000</t>
  </si>
  <si>
    <t>Услуги по торговле оптовой топливом жидким</t>
  </si>
  <si>
    <t>Сұйық отынмен көтерме сауда бойынша қызметтер</t>
  </si>
  <si>
    <t>Оптовая торговля через агента (за вознаграждение либо на договорной основе) топливом жидким</t>
  </si>
  <si>
    <t>Сұйық отынмен агент арқылы (сыйақыға немесе шарттық негізде) көтерме сауда</t>
  </si>
  <si>
    <t>Услуги по реализации нефтепродуктов</t>
  </si>
  <si>
    <t>Мұнай өнімдерін сату жөніндегі қызмет көрсетулері</t>
  </si>
  <si>
    <t>135 У</t>
  </si>
  <si>
    <t>49.20.12.200.000.00.0777.000000000000</t>
  </si>
  <si>
    <t>Услуги железнодорожного транспорта по перевозкам нефтепродуктов в вагонах-цистернах</t>
  </si>
  <si>
    <t>Жүкті экспедициялау бойынша қызметтер</t>
  </si>
  <si>
    <t xml:space="preserve">ТЭО по перевозке грузов жд транспортом с представлением услуг оперирования вагонов </t>
  </si>
  <si>
    <t xml:space="preserve">Вагондардың операциялық қызметі мен қоса жүкті темір жол көлігімен тасымалдау жөніндегі ТЭН. </t>
  </si>
  <si>
    <t>авансовый платеж - 50%</t>
  </si>
  <si>
    <t>136 У</t>
  </si>
  <si>
    <t>с 15 апреля 2016 года до заключения договора по итогам открытого тендера</t>
  </si>
  <si>
    <t>137 У</t>
  </si>
  <si>
    <t>71.20.19.000.011.00.0777.000000000000</t>
  </si>
  <si>
    <t>Услуги по проведению лабораторных/лабораторно-инструментальных исследований/анализов</t>
  </si>
  <si>
    <t xml:space="preserve">Зертханалық/зертхана-құралжабдық зерттеу жүргізу жөніндегі қызметтер </t>
  </si>
  <si>
    <t>Услуги независимых лабораторных исследований для таможенного декларирования товаров (мазут, ВГО, печное топливо)</t>
  </si>
  <si>
    <t>тауарлады кедендік декларациялау ушін тәуелсіз зертханалық зерттеулерді жүргізу жөніндегі қызметтер</t>
  </si>
  <si>
    <t>г.Астана, пр.Кабанбай батыра 18</t>
  </si>
  <si>
    <t>138 У</t>
  </si>
  <si>
    <t>июнь, июль 2016 года</t>
  </si>
  <si>
    <t>с 01 августа 2016 года по 31 декабря 2016 года</t>
  </si>
  <si>
    <t>ДУПиОТ</t>
  </si>
  <si>
    <t>62 У</t>
  </si>
  <si>
    <t>85.59.13.335.001.00.0777.000000000000</t>
  </si>
  <si>
    <t>Услуги по обучению (кроме в области начального, среднего, высшего образования)</t>
  </si>
  <si>
    <t xml:space="preserve">Оқыту (бастапқы, орта, жоғары білім саласын есептемегенде) жөніндегі қызмет көрсетулер </t>
  </si>
  <si>
    <t>Услуги по обучению (обучению/подготовке/переподготовке/повышению квалификации)</t>
  </si>
  <si>
    <t>Оқыту (оқыту/даярлау/қайта даярлау/біліктілігін арттыру) жөніндегі қызмет көрсетулер</t>
  </si>
  <si>
    <t>Услуги по подготовке, переподготовке и повышению квалификации работников, включая организацию обучающих тренингов и семинаров</t>
  </si>
  <si>
    <t>Оқытатын тренингтер мен семинарлар ұйымдастыруды қоса алғанда қызметкерлерді даярлау, қайта даярлау және біліктілігін арттыру жөніндегі қызмет көрсетулер</t>
  </si>
  <si>
    <t>ноябрь, декабрь 2015 года</t>
  </si>
  <si>
    <t>РК, страны ближнего и дальнего зарубежья</t>
  </si>
  <si>
    <t>63 У</t>
  </si>
  <si>
    <t>62-1 У</t>
  </si>
  <si>
    <t>63-1 У</t>
  </si>
  <si>
    <t>столбец - 11, 20, 21</t>
  </si>
  <si>
    <t>44 У</t>
  </si>
  <si>
    <t>62.02.30.000.001.00.0777.000000000000</t>
  </si>
  <si>
    <t>Услуги по сопровождению и технической поддержке информационной системы</t>
  </si>
  <si>
    <t>Ақпараттық жүйені техникалық қамтамасыз ету және жүргізу бойынша қызмет атқарулар</t>
  </si>
  <si>
    <t>Услуги по технической поддержке системы SAP</t>
  </si>
  <si>
    <t xml:space="preserve">SAP жүйесін техникалық қамтамасыз ету бойынша қызмет атқарулар </t>
  </si>
  <si>
    <t>ДИТиСАП</t>
  </si>
  <si>
    <t>44-1 У</t>
  </si>
  <si>
    <t>столбец - 7, 11</t>
  </si>
  <si>
    <t>93.19.19.900.001.00.0777.000000000000</t>
  </si>
  <si>
    <t>Услуги по размещению информационных материалов в средствах массовой информации</t>
  </si>
  <si>
    <t>Интернет желісіне ақпараттық материалдарды дайындау және орналастыру бойынша қызметтер</t>
  </si>
  <si>
    <t>Интернет желісіне ақпараттық материалдарды дайындау және орналастыру бойынша қызметте</t>
  </si>
  <si>
    <t xml:space="preserve">Услуги по интенсификации PR деятельности компании в интернет пространстве                                                          </t>
  </si>
  <si>
    <r>
      <rPr>
        <sz val="10"/>
        <color indexed="8"/>
        <rFont val="Times New Roman"/>
        <family val="1"/>
        <charset val="204"/>
      </rPr>
      <t xml:space="preserve">Интернет кеңістігінде компанияның PR-қызметін қарқындату.                       </t>
    </r>
  </si>
  <si>
    <t>54 У</t>
  </si>
  <si>
    <t>ССО</t>
  </si>
  <si>
    <t>54-1 У</t>
  </si>
  <si>
    <t>94.12.10.335.005.00.0777.000000000000</t>
  </si>
  <si>
    <t>Услуги рейтингового агентства</t>
  </si>
  <si>
    <t>Рейтинг агенттігінің қызметтері</t>
  </si>
  <si>
    <t>Услуги по присвоению и подтверждению рейтингов (Standard and Poor's)</t>
  </si>
  <si>
    <t>Рейтингтердің беру және растау қызметтері (Standard and Poor's)</t>
  </si>
  <si>
    <t>64.99.19.335.006.00.0777.000000000000</t>
  </si>
  <si>
    <t>Услуги по листингу</t>
  </si>
  <si>
    <t>Листинг қызметтері</t>
  </si>
  <si>
    <t>Комиссия Лондонской фондовой биржы (LSE)</t>
  </si>
  <si>
    <t>Лондон қор биржасының комиссиясы (LSE)</t>
  </si>
  <si>
    <t>64.99.19.335.012.00.0777.000000000000</t>
  </si>
  <si>
    <t>Услуги по регулированию финансовых рынков</t>
  </si>
  <si>
    <t>Қаржылық нарықтарды бақылау қызметтері</t>
  </si>
  <si>
    <t>Услуги по надзору за финансовыми рынками (Комиссия FCA)</t>
  </si>
  <si>
    <t>Қаржылық нарықтарды бақылау қызметтері (FCA комиссиясы)</t>
  </si>
  <si>
    <t>ДКАЗиКФ</t>
  </si>
  <si>
    <t>май, июнь 2016 года</t>
  </si>
  <si>
    <t>август, сентябрь 2016 года</t>
  </si>
  <si>
    <t>Великобритания, г.Лондон</t>
  </si>
  <si>
    <t>с даты заключения договора по 31 мая 2017 года</t>
  </si>
  <si>
    <t>сдаты заключения договора по 31 марта 2017 года</t>
  </si>
  <si>
    <t>с даты заключения договора по 31 марта 2017 года</t>
  </si>
  <si>
    <t>переходящий, 05.2016-03.2017</t>
  </si>
  <si>
    <t>переходящий, 08.2016-03.2017</t>
  </si>
  <si>
    <t>139 У</t>
  </si>
  <si>
    <t>140 У</t>
  </si>
  <si>
    <t>141 У</t>
  </si>
  <si>
    <t>26.30.23.900.029.00.0796.000000000002</t>
  </si>
  <si>
    <t>Аппарат телефонный</t>
  </si>
  <si>
    <t>Телефон аппараты</t>
  </si>
  <si>
    <t>IP-телефония</t>
  </si>
  <si>
    <t>Телефон IP для руководства с видеокамерой</t>
  </si>
  <si>
    <t>Басшыларға арналңған бейне-камералы IP-телефон аппараты</t>
  </si>
  <si>
    <t>ЭЦПП</t>
  </si>
  <si>
    <t>штука</t>
  </si>
  <si>
    <t>ДАСУТПиУС</t>
  </si>
  <si>
    <t>24 Т</t>
  </si>
  <si>
    <t>42.22.22.335.000.00.0999.000000000000</t>
  </si>
  <si>
    <t>Телекоммуни-кациялық жабдықтарды жаңарту/ жондеу бойынша жұмыстар</t>
  </si>
  <si>
    <t>Телекоммуника-циялық жабдықтарды жаңарту/ жөндеу бойынша жұмыстар</t>
  </si>
  <si>
    <t>Работы по модернизации системы многоточечной аудио/видео-конференц-связи</t>
  </si>
  <si>
    <t>Көп нүктелі аудио-бейне конферен-циялық байланыс жүйесін жаңарту бойынша жұмыстар</t>
  </si>
  <si>
    <t>с даты заключения договора по 31 августа 2016 года</t>
  </si>
  <si>
    <t>7 Р</t>
  </si>
  <si>
    <t xml:space="preserve">Интернет кеңістігінде компанияның PR-қызметін қарқындату.                       </t>
  </si>
  <si>
    <t>V изменения и дополнения в План закупок товаров, работ и услуг  АО «РД «КазМунайГаз» на 2016 год</t>
  </si>
  <si>
    <t>итого по товарам</t>
  </si>
  <si>
    <t>к приказу АО "РД "КазМунайГаз" № 100/П от 14.04.2016 года</t>
  </si>
  <si>
    <t>Работы по ремонту/модернизации телекоммуникационного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</si>
</sst>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\$#,##0_);[Red]&quot;($&quot;#,##0\)"/>
    <numFmt numFmtId="170" formatCode="\+0.0;\-0.0"/>
    <numFmt numFmtId="171" formatCode="\+0.0%;\-0.0%"/>
    <numFmt numFmtId="172" formatCode="_-* #,##0.00&quot;р.&quot;_-;\-* #,##0.00&quot;р.&quot;_-;_-* \-??&quot;р.&quot;_-;_-@_-"/>
    <numFmt numFmtId="173" formatCode="General_)"/>
    <numFmt numFmtId="174" formatCode="_-* #,##0_р_._-;\-* #,##0_р_._-;_-* \-_р_._-;_-@_-"/>
    <numFmt numFmtId="175" formatCode="_-* #,##0.00_р_._-;\-* #,##0.00_р_._-;_-* \-??_р_._-;_-@_-"/>
    <numFmt numFmtId="176" formatCode="0.0"/>
    <numFmt numFmtId="177" formatCode="_-* #,##0.00\ [$€]_-;\-* #,##0.00\ [$€]_-;_-* &quot;-&quot;??\ [$€]_-;_-@_-"/>
    <numFmt numFmtId="178" formatCode="&quot;€&quot;#,##0;[Red]\-&quot;€&quot;#,##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family val="2"/>
      <charset val="1"/>
    </font>
    <font>
      <sz val="10"/>
      <name val="Mangal"/>
      <family val="2"/>
      <charset val="204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"/>
      <color indexed="8"/>
      <name val="Courier New"/>
      <family val="1"/>
      <charset val="204"/>
    </font>
    <font>
      <b/>
      <sz val="10"/>
      <color indexed="12"/>
      <name val="Arial Cyr"/>
      <family val="2"/>
      <charset val="1"/>
    </font>
    <font>
      <sz val="11"/>
      <color indexed="8"/>
      <name val="Calibri"/>
      <family val="2"/>
      <charset val="204"/>
    </font>
    <font>
      <sz val="8"/>
      <name val="Tahoma"/>
      <family val="2"/>
      <charset val="204"/>
    </font>
    <font>
      <sz val="10"/>
      <name val="Arial Cyr"/>
      <family val="2"/>
      <charset val="204"/>
    </font>
    <font>
      <b/>
      <sz val="1"/>
      <color indexed="8"/>
      <name val="Courier New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 CE"/>
      <charset val="238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41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26"/>
      </patternFill>
    </fill>
    <fill>
      <patternFill patternType="lightGray">
        <fgColor indexed="9"/>
        <bgColor indexed="9"/>
      </patternFill>
    </fill>
    <fill>
      <patternFill patternType="solid">
        <fgColor indexed="31"/>
        <bgColor indexed="41"/>
      </patternFill>
    </fill>
    <fill>
      <patternFill patternType="mediumGray">
        <fgColor indexed="9"/>
        <bgColor indexed="44"/>
      </patternFill>
    </fill>
    <fill>
      <patternFill patternType="solid">
        <fgColor indexed="22"/>
        <bgColor indexed="44"/>
      </patternFill>
    </fill>
    <fill>
      <patternFill patternType="darkUp">
        <fgColor indexed="9"/>
        <bgColor indexed="22"/>
      </patternFill>
    </fill>
    <fill>
      <patternFill patternType="solid">
        <fgColor indexed="26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4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2">
    <xf numFmtId="0" fontId="0" fillId="0" borderId="0"/>
    <xf numFmtId="0" fontId="14" fillId="0" borderId="0"/>
    <xf numFmtId="0" fontId="17" fillId="0" borderId="0"/>
    <xf numFmtId="0" fontId="18" fillId="0" borderId="0"/>
    <xf numFmtId="0" fontId="14" fillId="0" borderId="0"/>
    <xf numFmtId="0" fontId="17" fillId="0" borderId="0"/>
    <xf numFmtId="0" fontId="19" fillId="0" borderId="0"/>
    <xf numFmtId="0" fontId="13" fillId="0" borderId="0"/>
    <xf numFmtId="0" fontId="17" fillId="0" borderId="0"/>
    <xf numFmtId="168" fontId="19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9" fillId="0" borderId="0"/>
    <xf numFmtId="0" fontId="18" fillId="0" borderId="0"/>
    <xf numFmtId="0" fontId="18" fillId="0" borderId="0"/>
    <xf numFmtId="0" fontId="12" fillId="0" borderId="0"/>
    <xf numFmtId="0" fontId="17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3" fillId="0" borderId="0"/>
    <xf numFmtId="172" fontId="30" fillId="0" borderId="0">
      <protection locked="0"/>
    </xf>
    <xf numFmtId="172" fontId="30" fillId="0" borderId="0">
      <protection locked="0"/>
    </xf>
    <xf numFmtId="172" fontId="30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0" fillId="0" borderId="3">
      <protection locked="0"/>
    </xf>
    <xf numFmtId="176" fontId="20" fillId="0" borderId="4" applyFont="0" applyFill="0" applyBorder="0" applyAlignment="0" applyProtection="0">
      <alignment horizontal="center"/>
    </xf>
    <xf numFmtId="0" fontId="32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2" fontId="20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12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4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169" fontId="24" fillId="0" borderId="0" applyFill="0" applyBorder="0" applyAlignment="0" applyProtection="0"/>
    <xf numFmtId="164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4" fontId="16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25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26" fillId="0" borderId="0"/>
    <xf numFmtId="170" fontId="25" fillId="0" borderId="0"/>
    <xf numFmtId="171" fontId="25" fillId="0" borderId="0"/>
    <xf numFmtId="0" fontId="26" fillId="0" borderId="0" applyNumberFormat="0">
      <alignment horizontal="left"/>
    </xf>
    <xf numFmtId="40" fontId="17" fillId="19" borderId="5"/>
    <xf numFmtId="40" fontId="17" fillId="20" borderId="1"/>
    <xf numFmtId="40" fontId="17" fillId="21" borderId="5"/>
    <xf numFmtId="40" fontId="17" fillId="22" borderId="1"/>
    <xf numFmtId="49" fontId="27" fillId="23" borderId="6">
      <alignment horizontal="center"/>
    </xf>
    <xf numFmtId="49" fontId="27" fillId="24" borderId="6">
      <alignment horizontal="center"/>
    </xf>
    <xf numFmtId="49" fontId="17" fillId="23" borderId="6">
      <alignment horizontal="center"/>
    </xf>
    <xf numFmtId="49" fontId="17" fillId="24" borderId="6">
      <alignment horizontal="center"/>
    </xf>
    <xf numFmtId="49" fontId="28" fillId="0" borderId="0"/>
    <xf numFmtId="0" fontId="17" fillId="25" borderId="5"/>
    <xf numFmtId="0" fontId="17" fillId="26" borderId="1"/>
    <xf numFmtId="39" fontId="17" fillId="19" borderId="5"/>
    <xf numFmtId="40" fontId="17" fillId="20" borderId="1"/>
    <xf numFmtId="39" fontId="17" fillId="20" borderId="1"/>
    <xf numFmtId="40" fontId="17" fillId="21" borderId="5"/>
    <xf numFmtId="40" fontId="17" fillId="21" borderId="5"/>
    <xf numFmtId="40" fontId="17" fillId="22" borderId="1"/>
    <xf numFmtId="40" fontId="17" fillId="22" borderId="1"/>
    <xf numFmtId="49" fontId="27" fillId="23" borderId="6">
      <alignment vertical="center"/>
    </xf>
    <xf numFmtId="49" fontId="27" fillId="24" borderId="6">
      <alignment vertical="center"/>
    </xf>
    <xf numFmtId="49" fontId="28" fillId="23" borderId="6">
      <alignment vertical="center"/>
    </xf>
    <xf numFmtId="49" fontId="28" fillId="24" borderId="6">
      <alignment vertical="center"/>
    </xf>
    <xf numFmtId="49" fontId="17" fillId="0" borderId="0">
      <alignment horizontal="right"/>
    </xf>
    <xf numFmtId="49" fontId="29" fillId="0" borderId="1">
      <alignment horizontal="right"/>
    </xf>
    <xf numFmtId="49" fontId="29" fillId="0" borderId="5">
      <alignment horizontal="right"/>
    </xf>
    <xf numFmtId="39" fontId="17" fillId="27" borderId="5"/>
    <xf numFmtId="40" fontId="17" fillId="28" borderId="1"/>
    <xf numFmtId="0" fontId="20" fillId="0" borderId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32" borderId="0" applyNumberFormat="0" applyBorder="0" applyAlignment="0" applyProtection="0"/>
    <xf numFmtId="173" fontId="23" fillId="0" borderId="7">
      <protection locked="0"/>
    </xf>
    <xf numFmtId="0" fontId="39" fillId="11" borderId="8" applyNumberFormat="0" applyAlignment="0" applyProtection="0"/>
    <xf numFmtId="0" fontId="40" fillId="13" borderId="9" applyNumberFormat="0" applyAlignment="0" applyProtection="0"/>
    <xf numFmtId="0" fontId="41" fillId="13" borderId="8" applyNumberFormat="0" applyAlignment="0" applyProtection="0"/>
    <xf numFmtId="167" fontId="17" fillId="0" borderId="0" applyFont="0" applyFill="0" applyBorder="0" applyAlignment="0" applyProtection="0"/>
    <xf numFmtId="44" fontId="14" fillId="0" borderId="0" applyFont="0" applyFill="0" applyBorder="0" applyAlignment="0" applyProtection="0"/>
    <xf numFmtId="167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173" fontId="31" fillId="33" borderId="7"/>
    <xf numFmtId="0" fontId="36" fillId="0" borderId="13" applyNumberFormat="0" applyFill="0" applyAlignment="0" applyProtection="0"/>
    <xf numFmtId="0" fontId="17" fillId="0" borderId="0"/>
    <xf numFmtId="0" fontId="42" fillId="34" borderId="14" applyNumberFormat="0" applyAlignment="0" applyProtection="0"/>
    <xf numFmtId="0" fontId="5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32" fillId="0" borderId="0"/>
    <xf numFmtId="0" fontId="32" fillId="0" borderId="0"/>
    <xf numFmtId="0" fontId="17" fillId="0" borderId="0"/>
    <xf numFmtId="0" fontId="33" fillId="0" borderId="0"/>
    <xf numFmtId="0" fontId="32" fillId="0" borderId="0"/>
    <xf numFmtId="0" fontId="17" fillId="0" borderId="0"/>
    <xf numFmtId="0" fontId="11" fillId="0" borderId="0"/>
    <xf numFmtId="0" fontId="17" fillId="0" borderId="0"/>
    <xf numFmtId="0" fontId="20" fillId="0" borderId="0"/>
    <xf numFmtId="0" fontId="34" fillId="0" borderId="0"/>
    <xf numFmtId="0" fontId="17" fillId="0" borderId="0"/>
    <xf numFmtId="0" fontId="34" fillId="0" borderId="0"/>
    <xf numFmtId="0" fontId="14" fillId="0" borderId="0"/>
    <xf numFmtId="0" fontId="21" fillId="0" borderId="0"/>
    <xf numFmtId="0" fontId="33" fillId="0" borderId="0"/>
    <xf numFmtId="0" fontId="21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3" fillId="0" borderId="0"/>
    <xf numFmtId="0" fontId="33" fillId="0" borderId="0"/>
    <xf numFmtId="0" fontId="17" fillId="0" borderId="0"/>
    <xf numFmtId="0" fontId="14" fillId="0" borderId="0"/>
    <xf numFmtId="0" fontId="23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4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10" borderId="15" applyNumberFormat="0" applyFont="0" applyAlignment="0" applyProtection="0"/>
    <xf numFmtId="9" fontId="24" fillId="0" borderId="0" applyFill="0" applyBorder="0" applyAlignment="0" applyProtection="0"/>
    <xf numFmtId="0" fontId="46" fillId="0" borderId="16" applyNumberFormat="0" applyFill="0" applyAlignment="0" applyProtection="0"/>
    <xf numFmtId="0" fontId="25" fillId="0" borderId="0"/>
    <xf numFmtId="0" fontId="23" fillId="0" borderId="0">
      <alignment vertical="top" wrapText="1"/>
    </xf>
    <xf numFmtId="0" fontId="47" fillId="0" borderId="0" applyNumberFormat="0" applyFill="0" applyBorder="0" applyAlignment="0" applyProtection="0"/>
    <xf numFmtId="174" fontId="24" fillId="0" borderId="0" applyFill="0" applyBorder="0" applyAlignment="0" applyProtection="0"/>
    <xf numFmtId="175" fontId="24" fillId="0" borderId="0" applyFill="0" applyBorder="0" applyAlignment="0" applyProtection="0"/>
    <xf numFmtId="43" fontId="14" fillId="0" borderId="0" applyFont="0" applyFill="0" applyBorder="0" applyAlignment="0" applyProtection="0"/>
    <xf numFmtId="168" fontId="17" fillId="0" borderId="0" applyFont="0" applyFill="0" applyBorder="0" applyAlignment="0" applyProtection="0"/>
    <xf numFmtId="175" fontId="24" fillId="0" borderId="0" applyFill="0" applyBorder="0" applyAlignment="0" applyProtection="0"/>
    <xf numFmtId="17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48" fillId="7" borderId="0" applyNumberFormat="0" applyBorder="0" applyAlignment="0" applyProtection="0"/>
    <xf numFmtId="172" fontId="30" fillId="0" borderId="0">
      <protection locked="0"/>
    </xf>
    <xf numFmtId="0" fontId="10" fillId="0" borderId="0"/>
    <xf numFmtId="0" fontId="17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8" fillId="0" borderId="0" applyFont="0" applyFill="0" applyBorder="0" applyAlignment="0" applyProtection="0"/>
    <xf numFmtId="0" fontId="8" fillId="0" borderId="0"/>
    <xf numFmtId="0" fontId="53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53" fillId="0" borderId="0"/>
    <xf numFmtId="0" fontId="17" fillId="0" borderId="0"/>
    <xf numFmtId="44" fontId="6" fillId="0" borderId="0" applyFont="0" applyFill="0" applyBorder="0" applyAlignment="0" applyProtection="0"/>
    <xf numFmtId="0" fontId="6" fillId="0" borderId="0"/>
    <xf numFmtId="175" fontId="24" fillId="0" borderId="0" applyFill="0" applyBorder="0" applyAlignment="0" applyProtection="0"/>
    <xf numFmtId="0" fontId="53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4" fillId="0" borderId="0"/>
    <xf numFmtId="0" fontId="2" fillId="0" borderId="0"/>
    <xf numFmtId="0" fontId="20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56" fillId="0" borderId="0"/>
    <xf numFmtId="168" fontId="17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16" fillId="0" borderId="1" xfId="0" applyFont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14" fontId="15" fillId="0" borderId="1" xfId="1" applyNumberFormat="1" applyFont="1" applyFill="1" applyBorder="1" applyAlignment="1">
      <alignment horizontal="left" vertical="center"/>
    </xf>
    <xf numFmtId="0" fontId="16" fillId="0" borderId="1" xfId="14" applyFont="1" applyBorder="1" applyAlignment="1">
      <alignment horizontal="center" vertical="center" wrapText="1"/>
    </xf>
    <xf numFmtId="0" fontId="16" fillId="0" borderId="1" xfId="17" applyFont="1" applyFill="1" applyBorder="1" applyAlignment="1">
      <alignment horizontal="center" vertical="center" wrapText="1"/>
    </xf>
    <xf numFmtId="0" fontId="16" fillId="0" borderId="1" xfId="14" applyFont="1" applyBorder="1" applyAlignment="1">
      <alignment horizontal="center" vertical="center"/>
    </xf>
    <xf numFmtId="0" fontId="16" fillId="0" borderId="1" xfId="17" applyFont="1" applyBorder="1" applyAlignment="1">
      <alignment horizontal="center" vertical="center" wrapText="1"/>
    </xf>
    <xf numFmtId="0" fontId="16" fillId="2" borderId="1" xfId="17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2" borderId="2" xfId="14" applyFont="1" applyFill="1" applyBorder="1" applyAlignment="1">
      <alignment horizontal="center" vertical="center" wrapText="1"/>
    </xf>
    <xf numFmtId="0" fontId="55" fillId="0" borderId="18" xfId="13" applyFont="1" applyBorder="1" applyAlignment="1">
      <alignment horizontal="center" vertical="top" wrapText="1"/>
    </xf>
    <xf numFmtId="0" fontId="55" fillId="0" borderId="19" xfId="13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13" applyFont="1" applyBorder="1" applyAlignment="1">
      <alignment horizontal="center" vertical="center" wrapText="1"/>
    </xf>
    <xf numFmtId="0" fontId="57" fillId="0" borderId="1" xfId="0" applyFont="1" applyBorder="1" applyAlignment="1">
      <alignment horizontal="left" vertical="center"/>
    </xf>
    <xf numFmtId="0" fontId="15" fillId="0" borderId="1" xfId="14" applyFont="1" applyFill="1" applyBorder="1" applyAlignment="1">
      <alignment horizontal="center" vertical="center" wrapText="1"/>
    </xf>
    <xf numFmtId="49" fontId="58" fillId="0" borderId="1" xfId="267" applyNumberFormat="1" applyFont="1" applyFill="1" applyBorder="1" applyAlignment="1">
      <alignment horizontal="center" vertical="center" wrapText="1"/>
    </xf>
    <xf numFmtId="3" fontId="15" fillId="0" borderId="1" xfId="14" applyNumberFormat="1" applyFont="1" applyFill="1" applyBorder="1" applyAlignment="1">
      <alignment horizontal="center" vertical="center" wrapText="1"/>
    </xf>
    <xf numFmtId="0" fontId="15" fillId="0" borderId="1" xfId="15" applyFont="1" applyFill="1" applyBorder="1" applyAlignment="1">
      <alignment horizontal="center" vertical="center" wrapText="1"/>
    </xf>
    <xf numFmtId="0" fontId="15" fillId="0" borderId="1" xfId="14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14" applyFont="1" applyBorder="1" applyAlignment="1">
      <alignment horizontal="center" vertical="center" wrapText="1"/>
    </xf>
    <xf numFmtId="0" fontId="15" fillId="36" borderId="1" xfId="0" applyFont="1" applyFill="1" applyBorder="1" applyAlignment="1">
      <alignment horizontal="center" vertical="center" wrapText="1"/>
    </xf>
    <xf numFmtId="3" fontId="15" fillId="36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0" fontId="59" fillId="0" borderId="0" xfId="0" applyFont="1"/>
    <xf numFmtId="0" fontId="57" fillId="0" borderId="0" xfId="0" applyFont="1"/>
    <xf numFmtId="14" fontId="16" fillId="0" borderId="0" xfId="1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14" fontId="60" fillId="0" borderId="0" xfId="1" applyNumberFormat="1" applyFont="1" applyFill="1" applyBorder="1" applyAlignment="1">
      <alignment horizontal="center" vertical="center" wrapText="1"/>
    </xf>
    <xf numFmtId="14" fontId="22" fillId="0" borderId="1" xfId="1" applyNumberFormat="1" applyFont="1" applyFill="1" applyBorder="1" applyAlignment="1">
      <alignment horizontal="left" vertical="center"/>
    </xf>
    <xf numFmtId="4" fontId="15" fillId="0" borderId="1" xfId="14" applyNumberFormat="1" applyFont="1" applyBorder="1" applyAlignment="1">
      <alignment horizontal="center" vertical="center"/>
    </xf>
    <xf numFmtId="0" fontId="16" fillId="0" borderId="2" xfId="14" applyFont="1" applyBorder="1" applyAlignment="1">
      <alignment horizontal="center" vertical="center"/>
    </xf>
    <xf numFmtId="4" fontId="15" fillId="21" borderId="1" xfId="91" applyNumberFormat="1" applyFont="1" applyBorder="1" applyAlignment="1">
      <alignment horizontal="center" vertical="center"/>
    </xf>
    <xf numFmtId="4" fontId="16" fillId="0" borderId="0" xfId="1" applyNumberFormat="1" applyFont="1" applyFill="1" applyBorder="1" applyAlignment="1">
      <alignment horizontal="center" vertical="center" wrapText="1"/>
    </xf>
    <xf numFmtId="4" fontId="57" fillId="0" borderId="0" xfId="0" applyNumberFormat="1" applyFont="1"/>
    <xf numFmtId="4" fontId="59" fillId="0" borderId="0" xfId="0" applyNumberFormat="1" applyFont="1"/>
    <xf numFmtId="0" fontId="16" fillId="0" borderId="1" xfId="14" applyFont="1" applyFill="1" applyBorder="1" applyAlignment="1">
      <alignment horizontal="center" vertical="center" wrapText="1"/>
    </xf>
    <xf numFmtId="0" fontId="16" fillId="0" borderId="1" xfId="19" applyFont="1" applyBorder="1" applyAlignment="1">
      <alignment horizontal="center" vertical="center" wrapText="1"/>
    </xf>
    <xf numFmtId="0" fontId="61" fillId="0" borderId="1" xfId="13" applyFont="1" applyBorder="1" applyAlignment="1">
      <alignment horizontal="center" vertical="top" wrapText="1"/>
    </xf>
    <xf numFmtId="4" fontId="22" fillId="0" borderId="0" xfId="0" applyNumberFormat="1" applyFont="1"/>
    <xf numFmtId="4" fontId="61" fillId="0" borderId="1" xfId="13" applyNumberFormat="1" applyFont="1" applyBorder="1" applyAlignment="1">
      <alignment horizontal="center" vertical="top" wrapText="1"/>
    </xf>
    <xf numFmtId="0" fontId="62" fillId="0" borderId="1" xfId="14" applyFont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 wrapText="1"/>
    </xf>
    <xf numFmtId="0" fontId="16" fillId="0" borderId="20" xfId="14" applyFont="1" applyBorder="1" applyAlignment="1">
      <alignment horizontal="center" vertical="center" wrapText="1"/>
    </xf>
    <xf numFmtId="4" fontId="59" fillId="0" borderId="1" xfId="270" applyNumberFormat="1" applyFont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62" fillId="0" borderId="1" xfId="14" applyFont="1" applyFill="1" applyBorder="1" applyAlignment="1">
      <alignment horizontal="center" vertical="center" wrapText="1"/>
    </xf>
    <xf numFmtId="0" fontId="59" fillId="0" borderId="1" xfId="0" applyFont="1" applyBorder="1" applyAlignment="1">
      <alignment horizontal="left" vertical="top" wrapText="1"/>
    </xf>
    <xf numFmtId="0" fontId="16" fillId="0" borderId="1" xfId="13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0" fontId="16" fillId="0" borderId="1" xfId="13" applyFont="1" applyBorder="1" applyAlignment="1">
      <alignment vertical="center" wrapText="1"/>
    </xf>
    <xf numFmtId="0" fontId="22" fillId="0" borderId="1" xfId="14" applyFont="1" applyBorder="1" applyAlignment="1">
      <alignment horizontal="left" vertical="center"/>
    </xf>
    <xf numFmtId="4" fontId="22" fillId="0" borderId="1" xfId="270" applyNumberFormat="1" applyFont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60" fillId="0" borderId="1" xfId="14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2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14" applyFont="1" applyBorder="1" applyAlignment="1">
      <alignment horizontal="center" vertical="center" wrapText="1"/>
    </xf>
    <xf numFmtId="0" fontId="60" fillId="0" borderId="1" xfId="19" applyFont="1" applyBorder="1" applyAlignment="1">
      <alignment horizontal="center" vertical="center" wrapText="1"/>
    </xf>
    <xf numFmtId="0" fontId="60" fillId="0" borderId="20" xfId="14" applyFont="1" applyBorder="1" applyAlignment="1">
      <alignment horizontal="center" vertical="center" wrapText="1"/>
    </xf>
    <xf numFmtId="4" fontId="60" fillId="0" borderId="1" xfId="270" applyNumberFormat="1" applyFont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2" xfId="14" applyFont="1" applyBorder="1" applyAlignment="1">
      <alignment horizontal="center" vertical="center" wrapText="1"/>
    </xf>
    <xf numFmtId="4" fontId="59" fillId="0" borderId="1" xfId="270" applyNumberFormat="1" applyFont="1" applyFill="1" applyBorder="1" applyAlignment="1">
      <alignment horizontal="center" vertical="center" wrapText="1"/>
    </xf>
    <xf numFmtId="0" fontId="16" fillId="2" borderId="1" xfId="19" applyFont="1" applyFill="1" applyBorder="1" applyAlignment="1">
      <alignment horizontal="center" vertical="center" wrapText="1"/>
    </xf>
    <xf numFmtId="0" fontId="60" fillId="0" borderId="1" xfId="14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2" borderId="1" xfId="14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6" fillId="2" borderId="20" xfId="14" applyFont="1" applyFill="1" applyBorder="1" applyAlignment="1">
      <alignment horizontal="center" vertical="center" wrapText="1"/>
    </xf>
    <xf numFmtId="4" fontId="59" fillId="2" borderId="1" xfId="270" applyNumberFormat="1" applyFont="1" applyFill="1" applyBorder="1" applyAlignment="1">
      <alignment horizontal="center" vertical="center" wrapText="1"/>
    </xf>
    <xf numFmtId="4" fontId="59" fillId="2" borderId="1" xfId="271" applyNumberFormat="1" applyFont="1" applyFill="1" applyBorder="1" applyAlignment="1">
      <alignment horizontal="center" vertical="center" wrapText="1"/>
    </xf>
    <xf numFmtId="4" fontId="59" fillId="0" borderId="1" xfId="271" applyNumberFormat="1" applyFont="1" applyFill="1" applyBorder="1" applyAlignment="1">
      <alignment horizontal="center" vertical="center" wrapText="1"/>
    </xf>
    <xf numFmtId="0" fontId="62" fillId="2" borderId="1" xfId="14" applyFont="1" applyFill="1" applyBorder="1" applyAlignment="1">
      <alignment horizontal="center" vertical="center" wrapText="1"/>
    </xf>
    <xf numFmtId="49" fontId="59" fillId="2" borderId="1" xfId="0" applyNumberFormat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left" vertical="center" wrapText="1"/>
    </xf>
    <xf numFmtId="0" fontId="59" fillId="2" borderId="1" xfId="0" applyFont="1" applyFill="1" applyBorder="1" applyAlignment="1">
      <alignment horizontal="left"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59" fillId="2" borderId="1" xfId="14" applyFont="1" applyFill="1" applyBorder="1" applyAlignment="1">
      <alignment horizontal="center" vertical="center" wrapText="1"/>
    </xf>
    <xf numFmtId="0" fontId="62" fillId="2" borderId="1" xfId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59" fillId="0" borderId="1" xfId="14" applyFont="1" applyBorder="1" applyAlignment="1">
      <alignment horizontal="center" vertical="center" wrapText="1"/>
    </xf>
    <xf numFmtId="3" fontId="16" fillId="0" borderId="1" xfId="14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4" fontId="59" fillId="2" borderId="2" xfId="270" applyNumberFormat="1" applyFont="1" applyFill="1" applyBorder="1" applyAlignment="1">
      <alignment horizontal="center" vertical="center" wrapText="1"/>
    </xf>
    <xf numFmtId="3" fontId="60" fillId="0" borderId="1" xfId="14" applyNumberFormat="1" applyFont="1" applyFill="1" applyBorder="1" applyAlignment="1">
      <alignment horizontal="center" vertical="center" wrapText="1"/>
    </xf>
    <xf numFmtId="4" fontId="57" fillId="0" borderId="1" xfId="270" applyNumberFormat="1" applyFont="1" applyFill="1" applyBorder="1" applyAlignment="1">
      <alignment horizontal="center" vertical="center" wrapText="1"/>
    </xf>
    <xf numFmtId="0" fontId="16" fillId="0" borderId="1" xfId="14" applyFont="1" applyFill="1" applyBorder="1" applyAlignment="1">
      <alignment horizontal="center" vertical="center"/>
    </xf>
    <xf numFmtId="0" fontId="15" fillId="0" borderId="1" xfId="14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/>
    </xf>
  </cellXfs>
  <cellStyles count="272">
    <cellStyle name="_2006 проект соцсферы ММГ" xfId="25"/>
    <cellStyle name="_5(1).Макат 2007 г с расш.на 18.05.06г." xfId="26"/>
    <cellStyle name="_MOL_Caspian_2005_1_3_work_2file_08-05" xfId="27"/>
    <cellStyle name="_MOL_Caspian_2005_1_3_work_file_09-05" xfId="28"/>
    <cellStyle name="_Ком. услуги" xfId="29"/>
    <cellStyle name="_ММГ СС-2007" xfId="30"/>
    <cellStyle name="_Формы финансовой отчетности МСФО за 1 quarter 2007 год" xfId="31"/>
    <cellStyle name="”ќђќ‘ћ‚›‰" xfId="32"/>
    <cellStyle name="”љ‘ђћ‚ђќќ›‰" xfId="33"/>
    <cellStyle name="„…ќ…†ќ›‰" xfId="34"/>
    <cellStyle name="‡ђѓћ‹ћ‚ћљ1" xfId="35"/>
    <cellStyle name="‡ђѓћ‹ћ‚ћљ2" xfId="36"/>
    <cellStyle name="’ћѓћ‚›‰" xfId="37"/>
    <cellStyle name="1tizedes" xfId="38"/>
    <cellStyle name="20% - Акцент1 2" xfId="39"/>
    <cellStyle name="20% - Акцент2 2" xfId="40"/>
    <cellStyle name="20% - Акцент3 2" xfId="41"/>
    <cellStyle name="20% - Акцент4 2" xfId="42"/>
    <cellStyle name="20% - Акцент5 2" xfId="43"/>
    <cellStyle name="20% - Акцент6 2" xfId="44"/>
    <cellStyle name="2tizedes" xfId="45"/>
    <cellStyle name="40% - Акцент1 2" xfId="46"/>
    <cellStyle name="40% - Акцент2 2" xfId="47"/>
    <cellStyle name="40% - Акцент3 2" xfId="48"/>
    <cellStyle name="40% - Акцент4 2" xfId="49"/>
    <cellStyle name="40% - Акцент5 2" xfId="50"/>
    <cellStyle name="40% - Акцент6 2" xfId="51"/>
    <cellStyle name="60% - Акцент1 2" xfId="52"/>
    <cellStyle name="60% - Акцент2 2" xfId="53"/>
    <cellStyle name="60% - Акцент3 2" xfId="54"/>
    <cellStyle name="60% - Акцент4 2" xfId="55"/>
    <cellStyle name="60% - Акцент5 2" xfId="56"/>
    <cellStyle name="60% - Акцент6 2" xfId="57"/>
    <cellStyle name="Comma 2" xfId="268"/>
    <cellStyle name="Currency [0]" xfId="58"/>
    <cellStyle name="dátumig" xfId="59"/>
    <cellStyle name="dátumtól" xfId="60"/>
    <cellStyle name="Euro" xfId="61"/>
    <cellStyle name="Ezres_Final Interpretation Cost Estimate 110707" xfId="62"/>
    <cellStyle name="hó.    ." xfId="63"/>
    <cellStyle name="hó. nap." xfId="64"/>
    <cellStyle name="hungarian_date" xfId="65"/>
    <cellStyle name="nap" xfId="66"/>
    <cellStyle name="Normal 1" xfId="67"/>
    <cellStyle name="Normal 2" xfId="68"/>
    <cellStyle name="Normal 2 3 2" xfId="2"/>
    <cellStyle name="Normal 2 3 2 2" xfId="5"/>
    <cellStyle name="Normal 3" xfId="69"/>
    <cellStyle name="Normal 3 2" xfId="70"/>
    <cellStyle name="Normál_2007WP" xfId="71"/>
    <cellStyle name="Normal1" xfId="72"/>
    <cellStyle name="piw#" xfId="73"/>
    <cellStyle name="piw%" xfId="74"/>
    <cellStyle name="Price_Body" xfId="75"/>
    <cellStyle name="SAS FM Client calculated data cell (data entry table)" xfId="76"/>
    <cellStyle name="SAS FM Client calculated data cell (data entry table) 2" xfId="77"/>
    <cellStyle name="SAS FM Client calculated data cell (read only table)" xfId="78"/>
    <cellStyle name="SAS FM Client calculated data cell (read only table) 2" xfId="79"/>
    <cellStyle name="SAS FM Column drillable header" xfId="80"/>
    <cellStyle name="SAS FM Column drillable header 2" xfId="81"/>
    <cellStyle name="SAS FM Column header" xfId="82"/>
    <cellStyle name="SAS FM Column header 2" xfId="83"/>
    <cellStyle name="SAS FM Drill path" xfId="84"/>
    <cellStyle name="SAS FM Invalid data cell" xfId="85"/>
    <cellStyle name="SAS FM Invalid data cell 2" xfId="86"/>
    <cellStyle name="SAS FM Read-only data cell (data entry table)" xfId="87"/>
    <cellStyle name="SAS FM Read-only data cell (data entry table) 2" xfId="88"/>
    <cellStyle name="SAS FM Read-only data cell (data entry table) 3" xfId="89"/>
    <cellStyle name="SAS FM Read-only data cell (read-only table)" xfId="90"/>
    <cellStyle name="SAS FM Read-only data cell (read-only table) 2" xfId="91"/>
    <cellStyle name="SAS FM Read-only data cell (read-only table) 3" xfId="92"/>
    <cellStyle name="SAS FM Read-only data cell (read-only table) 4" xfId="93"/>
    <cellStyle name="SAS FM Row drillable header" xfId="94"/>
    <cellStyle name="SAS FM Row drillable header 2" xfId="95"/>
    <cellStyle name="SAS FM Row header" xfId="96"/>
    <cellStyle name="SAS FM Row header 2" xfId="97"/>
    <cellStyle name="SAS FM Slicers" xfId="98"/>
    <cellStyle name="SAS FM Slicers 2" xfId="99"/>
    <cellStyle name="SAS FM Slicers_Лист3" xfId="100"/>
    <cellStyle name="SAS FM Writeable data cell" xfId="101"/>
    <cellStyle name="SAS FM Writeable data cell 2" xfId="102"/>
    <cellStyle name="Standard_RAZ_01" xfId="103"/>
    <cellStyle name="Style 1" xfId="3"/>
    <cellStyle name="Акцент1 2" xfId="104"/>
    <cellStyle name="Акцент2 2" xfId="105"/>
    <cellStyle name="Акцент3 2" xfId="106"/>
    <cellStyle name="Акцент4 2" xfId="107"/>
    <cellStyle name="Акцент5 2" xfId="108"/>
    <cellStyle name="Акцент6 2" xfId="109"/>
    <cellStyle name="Беззащитный" xfId="110"/>
    <cellStyle name="Ввод  2" xfId="111"/>
    <cellStyle name="Вывод 2" xfId="112"/>
    <cellStyle name="Вычисление 2" xfId="113"/>
    <cellStyle name="Денежный 2" xfId="23"/>
    <cellStyle name="Денежный 2 2" xfId="114"/>
    <cellStyle name="Денежный 2 3" xfId="239"/>
    <cellStyle name="Денежный 3" xfId="115"/>
    <cellStyle name="Денежный 4" xfId="116"/>
    <cellStyle name="Денежный 4 2" xfId="223"/>
    <cellStyle name="Денежный 5" xfId="117"/>
    <cellStyle name="Денежный 5 2" xfId="192"/>
    <cellStyle name="Денежный 5 2 2" xfId="245"/>
    <cellStyle name="Денежный 5 3" xfId="194"/>
    <cellStyle name="Денежный 5 3 2" xfId="247"/>
    <cellStyle name="Денежный 5 4" xfId="201"/>
    <cellStyle name="Денежный 5 4 2" xfId="253"/>
    <cellStyle name="Денежный 5 5" xfId="204"/>
    <cellStyle name="Денежный 5 5 2" xfId="254"/>
    <cellStyle name="Денежный 5 6" xfId="213"/>
    <cellStyle name="Денежный 5 6 2" xfId="259"/>
    <cellStyle name="Денежный 5 7" xfId="224"/>
    <cellStyle name="Денежный 6" xfId="199"/>
    <cellStyle name="Денежный 6 2" xfId="251"/>
    <cellStyle name="Заголовок 1 2" xfId="118"/>
    <cellStyle name="Заголовок 2 2" xfId="119"/>
    <cellStyle name="Заголовок 3 2" xfId="120"/>
    <cellStyle name="Заголовок 4 2" xfId="121"/>
    <cellStyle name="Защитный" xfId="122"/>
    <cellStyle name="Итог 2" xfId="123"/>
    <cellStyle name="КАНДАГАЧ тел3-33-96" xfId="124"/>
    <cellStyle name="Контрольная ячейка 2" xfId="125"/>
    <cellStyle name="Название 2" xfId="126"/>
    <cellStyle name="Нейтральный 2" xfId="127"/>
    <cellStyle name="Обычный" xfId="0" builtinId="0"/>
    <cellStyle name="Обычный 10" xfId="128"/>
    <cellStyle name="Обычный 10 2" xfId="129"/>
    <cellStyle name="Обычный 10 3" xfId="130"/>
    <cellStyle name="Обычный 11" xfId="131"/>
    <cellStyle name="Обычный 12" xfId="132"/>
    <cellStyle name="Обычный 13" xfId="15"/>
    <cellStyle name="Обычный 14" xfId="17"/>
    <cellStyle name="Обычный 14 2" xfId="133"/>
    <cellStyle name="Обычный 15" xfId="21"/>
    <cellStyle name="Обычный 15 2" xfId="134"/>
    <cellStyle name="Обычный 15 2 2" xfId="241"/>
    <cellStyle name="Обычный 15 3" xfId="193"/>
    <cellStyle name="Обычный 15 3 2" xfId="246"/>
    <cellStyle name="Обычный 15 4" xfId="195"/>
    <cellStyle name="Обычный 15 4 2" xfId="248"/>
    <cellStyle name="Обычный 15 5" xfId="200"/>
    <cellStyle name="Обычный 15 5 2" xfId="252"/>
    <cellStyle name="Обычный 15 6" xfId="205"/>
    <cellStyle name="Обычный 15 6 2" xfId="214"/>
    <cellStyle name="Обычный 15 6 2 2" xfId="260"/>
    <cellStyle name="Обычный 15 6 3" xfId="226"/>
    <cellStyle name="Обычный 15 7" xfId="211"/>
    <cellStyle name="Обычный 15 7 2" xfId="227"/>
    <cellStyle name="Обычный 15 8" xfId="225"/>
    <cellStyle name="Обычный 15 9" xfId="266"/>
    <cellStyle name="Обычный 16" xfId="135"/>
    <cellStyle name="Обычный 16 2" xfId="228"/>
    <cellStyle name="Обычный 17" xfId="22"/>
    <cellStyle name="Обычный 17 2" xfId="229"/>
    <cellStyle name="Обычный 18" xfId="136"/>
    <cellStyle name="Обычный 19" xfId="188"/>
    <cellStyle name="Обычный 19 2" xfId="203"/>
    <cellStyle name="Обычный 19 3" xfId="242"/>
    <cellStyle name="Обычный 2" xfId="1"/>
    <cellStyle name="Обычный 2 2" xfId="4"/>
    <cellStyle name="Обычный 2 2 2" xfId="139"/>
    <cellStyle name="Обычный 2 2 2 2" xfId="14"/>
    <cellStyle name="Обычный 2 2 3" xfId="140"/>
    <cellStyle name="Обычный 2 2 4" xfId="138"/>
    <cellStyle name="Обычный 2 3" xfId="141"/>
    <cellStyle name="Обычный 2 4" xfId="142"/>
    <cellStyle name="Обычный 2 5" xfId="13"/>
    <cellStyle name="Обычный 2 6" xfId="137"/>
    <cellStyle name="Обычный 2_План ГЗ на 2011г  первочередные " xfId="16"/>
    <cellStyle name="Обычный 20" xfId="190"/>
    <cellStyle name="Обычный 20 2" xfId="243"/>
    <cellStyle name="Обычный 21" xfId="191"/>
    <cellStyle name="Обычный 21 2" xfId="244"/>
    <cellStyle name="Обычный 22" xfId="196"/>
    <cellStyle name="Обычный 23" xfId="197"/>
    <cellStyle name="Обычный 23 2" xfId="249"/>
    <cellStyle name="Обычный 24" xfId="198"/>
    <cellStyle name="Обычный 24 2" xfId="250"/>
    <cellStyle name="Обычный 25" xfId="202"/>
    <cellStyle name="Обычный 26" xfId="207"/>
    <cellStyle name="Обычный 27" xfId="208"/>
    <cellStyle name="Обычный 27 2" xfId="255"/>
    <cellStyle name="Обычный 28" xfId="209"/>
    <cellStyle name="Обычный 28 2" xfId="256"/>
    <cellStyle name="Обычный 29" xfId="210"/>
    <cellStyle name="Обычный 29 2" xfId="257"/>
    <cellStyle name="Обычный 3" xfId="7"/>
    <cellStyle name="Обычный 3 2" xfId="144"/>
    <cellStyle name="Обычный 3 3" xfId="143"/>
    <cellStyle name="Обычный 3 4" xfId="237"/>
    <cellStyle name="Обычный 30" xfId="212"/>
    <cellStyle name="Обычный 30 2" xfId="258"/>
    <cellStyle name="Обычный 31" xfId="145"/>
    <cellStyle name="Обычный 32" xfId="146"/>
    <cellStyle name="Обычный 33" xfId="215"/>
    <cellStyle name="Обычный 33 2" xfId="261"/>
    <cellStyle name="Обычный 34" xfId="147"/>
    <cellStyle name="Обычный 35" xfId="148"/>
    <cellStyle name="Обычный 36" xfId="149"/>
    <cellStyle name="Обычный 37" xfId="150"/>
    <cellStyle name="Обычный 38" xfId="151"/>
    <cellStyle name="Обычный 39" xfId="152"/>
    <cellStyle name="Обычный 4" xfId="8"/>
    <cellStyle name="Обычный 4 2" xfId="154"/>
    <cellStyle name="Обычный 4 3" xfId="155"/>
    <cellStyle name="Обычный 4 4" xfId="153"/>
    <cellStyle name="Обычный 4 5" xfId="269"/>
    <cellStyle name="Обычный 40" xfId="156"/>
    <cellStyle name="Обычный 41" xfId="216"/>
    <cellStyle name="Обычный 41 2" xfId="230"/>
    <cellStyle name="Обычный 42" xfId="217"/>
    <cellStyle name="Обычный 42 2" xfId="262"/>
    <cellStyle name="Обычный 43" xfId="218"/>
    <cellStyle name="Обычный 43 2" xfId="263"/>
    <cellStyle name="Обычный 44" xfId="219"/>
    <cellStyle name="Обычный 44 2" xfId="231"/>
    <cellStyle name="Обычный 44 3" xfId="265"/>
    <cellStyle name="Обычный 45" xfId="220"/>
    <cellStyle name="Обычный 45 2" xfId="264"/>
    <cellStyle name="Обычный 46" xfId="221"/>
    <cellStyle name="Обычный 46 2" xfId="232"/>
    <cellStyle name="Обычный 47" xfId="222"/>
    <cellStyle name="Обычный 47 2" xfId="233"/>
    <cellStyle name="Обычный 48" xfId="236"/>
    <cellStyle name="Обычный 5" xfId="6"/>
    <cellStyle name="Обычный 5 2" xfId="158"/>
    <cellStyle name="Обычный 5 3" xfId="157"/>
    <cellStyle name="Обычный 6" xfId="12"/>
    <cellStyle name="Обычный 6 2" xfId="160"/>
    <cellStyle name="Обычный 6 3" xfId="161"/>
    <cellStyle name="Обычный 6 4" xfId="159"/>
    <cellStyle name="Обычный 6 5" xfId="238"/>
    <cellStyle name="Обычный 7" xfId="18"/>
    <cellStyle name="Обычный 7 2" xfId="162"/>
    <cellStyle name="Обычный 8" xfId="163"/>
    <cellStyle name="Обычный 8 2" xfId="164"/>
    <cellStyle name="Обычный 9" xfId="165"/>
    <cellStyle name="Обычный 9 2" xfId="166"/>
    <cellStyle name="Обычный 9 3" xfId="167"/>
    <cellStyle name="Обычный_Лист2" xfId="267"/>
    <cellStyle name="Плохой 2" xfId="168"/>
    <cellStyle name="Пояснение 2" xfId="169"/>
    <cellStyle name="Примечание 2" xfId="170"/>
    <cellStyle name="Процентный 2" xfId="171"/>
    <cellStyle name="Связанная ячейка 2" xfId="172"/>
    <cellStyle name="Стиль 1" xfId="19"/>
    <cellStyle name="Стиль 1 2" xfId="20"/>
    <cellStyle name="Стиль 1 3" xfId="173"/>
    <cellStyle name="Стиль 1 4" xfId="189"/>
    <cellStyle name="Стиль_названий" xfId="174"/>
    <cellStyle name="Текст предупреждения 2" xfId="175"/>
    <cellStyle name="Тысячи [0]_3Com" xfId="176"/>
    <cellStyle name="Тысячи_3Com" xfId="177"/>
    <cellStyle name="Финансовый 2" xfId="10"/>
    <cellStyle name="Финансовый 2 2" xfId="179"/>
    <cellStyle name="Финансовый 2 3" xfId="178"/>
    <cellStyle name="Финансовый 2 3 2" xfId="270"/>
    <cellStyle name="Финансовый 2 3 2 2" xfId="271"/>
    <cellStyle name="Финансовый 3" xfId="11"/>
    <cellStyle name="Финансовый 3 2" xfId="181"/>
    <cellStyle name="Финансовый 3 3" xfId="182"/>
    <cellStyle name="Финансовый 3 4" xfId="180"/>
    <cellStyle name="Финансовый 4" xfId="9"/>
    <cellStyle name="Финансовый 4 2" xfId="183"/>
    <cellStyle name="Финансовый 5" xfId="24"/>
    <cellStyle name="Финансовый 5 2" xfId="184"/>
    <cellStyle name="Финансовый 5 3" xfId="240"/>
    <cellStyle name="Финансовый 6" xfId="185"/>
    <cellStyle name="Финансовый 6 2" xfId="234"/>
    <cellStyle name="Финансовый 7" xfId="206"/>
    <cellStyle name="Финансовый 8" xfId="235"/>
    <cellStyle name="Хороший 2" xfId="186"/>
    <cellStyle name="Џђћ–…ќ’ќ›‰" xfId="1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0"/>
  <sheetViews>
    <sheetView tabSelected="1" zoomScale="80" zoomScaleNormal="80" workbookViewId="0">
      <selection activeCell="I5" sqref="I5"/>
    </sheetView>
  </sheetViews>
  <sheetFormatPr defaultRowHeight="12.75"/>
  <cols>
    <col min="1" max="1" width="17.28515625" style="30" customWidth="1"/>
    <col min="2" max="3" width="9.140625" style="30"/>
    <col min="4" max="4" width="12" style="30" customWidth="1"/>
    <col min="5" max="5" width="26.7109375" style="30" customWidth="1"/>
    <col min="6" max="6" width="23.85546875" style="30" customWidth="1"/>
    <col min="7" max="7" width="31.140625" style="30" customWidth="1"/>
    <col min="8" max="8" width="32" style="30" customWidth="1"/>
    <col min="9" max="9" width="33" style="30" customWidth="1"/>
    <col min="10" max="10" width="32" style="30" customWidth="1"/>
    <col min="11" max="12" width="9.140625" style="30"/>
    <col min="13" max="13" width="11.42578125" style="30" customWidth="1"/>
    <col min="14" max="14" width="11.85546875" style="30" customWidth="1"/>
    <col min="15" max="15" width="13.28515625" style="30" customWidth="1"/>
    <col min="16" max="16" width="15.5703125" style="30" customWidth="1"/>
    <col min="17" max="17" width="9.140625" style="30" customWidth="1"/>
    <col min="18" max="18" width="16.85546875" style="30" customWidth="1"/>
    <col min="19" max="19" width="31.28515625" style="30" customWidth="1"/>
    <col min="20" max="20" width="9.140625" style="30" customWidth="1"/>
    <col min="21" max="21" width="11.28515625" style="30" customWidth="1"/>
    <col min="22" max="22" width="13.5703125" style="30" customWidth="1"/>
    <col min="23" max="23" width="17.42578125" style="30" customWidth="1"/>
    <col min="24" max="24" width="19.42578125" style="30" customWidth="1"/>
    <col min="25" max="25" width="19.85546875" style="30" customWidth="1"/>
    <col min="26" max="26" width="6.5703125" style="30" customWidth="1"/>
    <col min="27" max="27" width="9.140625" style="30"/>
    <col min="28" max="28" width="22.42578125" style="30" customWidth="1"/>
    <col min="29" max="16384" width="9.140625" style="30"/>
  </cols>
  <sheetData>
    <row r="1" spans="1:28">
      <c r="X1" s="31" t="s">
        <v>29</v>
      </c>
    </row>
    <row r="2" spans="1:28">
      <c r="X2" s="31" t="s">
        <v>306</v>
      </c>
    </row>
    <row r="4" spans="1:28">
      <c r="B4" s="100" t="s">
        <v>304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</row>
    <row r="5" spans="1:28" ht="77.25" thickBot="1">
      <c r="A5" s="32"/>
      <c r="B5" s="5" t="s">
        <v>0</v>
      </c>
      <c r="C5" s="5" t="s">
        <v>1</v>
      </c>
      <c r="D5" s="2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3" t="s">
        <v>17</v>
      </c>
      <c r="T5" s="3" t="s">
        <v>18</v>
      </c>
      <c r="U5" s="3" t="s">
        <v>19</v>
      </c>
      <c r="V5" s="4" t="s">
        <v>20</v>
      </c>
      <c r="W5" s="5" t="s">
        <v>21</v>
      </c>
      <c r="X5" s="5" t="s">
        <v>22</v>
      </c>
      <c r="Y5" s="5" t="s">
        <v>23</v>
      </c>
      <c r="Z5" s="5" t="s">
        <v>24</v>
      </c>
      <c r="AA5" s="5" t="s">
        <v>25</v>
      </c>
      <c r="AB5" s="5" t="s">
        <v>26</v>
      </c>
    </row>
    <row r="6" spans="1:28" ht="13.5">
      <c r="A6" s="32"/>
      <c r="B6" s="14">
        <v>1</v>
      </c>
      <c r="C6" s="15">
        <v>2</v>
      </c>
      <c r="D6" s="15">
        <v>3</v>
      </c>
      <c r="E6" s="15">
        <v>4</v>
      </c>
      <c r="F6" s="15"/>
      <c r="G6" s="15">
        <v>5</v>
      </c>
      <c r="H6" s="15"/>
      <c r="I6" s="15">
        <v>6</v>
      </c>
      <c r="J6" s="15"/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  <c r="V6" s="15">
        <v>18</v>
      </c>
      <c r="W6" s="15">
        <v>19</v>
      </c>
      <c r="X6" s="15">
        <v>20</v>
      </c>
      <c r="Y6" s="15">
        <v>21</v>
      </c>
      <c r="Z6" s="15">
        <v>22</v>
      </c>
      <c r="AA6" s="15">
        <v>23</v>
      </c>
      <c r="AB6" s="15">
        <v>24</v>
      </c>
    </row>
    <row r="7" spans="1:28" ht="13.5">
      <c r="A7" s="34"/>
      <c r="B7" s="35" t="s">
        <v>30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6"/>
      <c r="Y7" s="46"/>
      <c r="Z7" s="44"/>
      <c r="AA7" s="44"/>
      <c r="AB7" s="44"/>
    </row>
    <row r="8" spans="1:28" ht="76.5">
      <c r="A8" s="60" t="s">
        <v>226</v>
      </c>
      <c r="B8" s="73" t="s">
        <v>227</v>
      </c>
      <c r="C8" s="61" t="s">
        <v>49</v>
      </c>
      <c r="D8" s="61" t="s">
        <v>228</v>
      </c>
      <c r="E8" s="62" t="s">
        <v>229</v>
      </c>
      <c r="F8" s="62" t="s">
        <v>230</v>
      </c>
      <c r="G8" s="62" t="s">
        <v>231</v>
      </c>
      <c r="H8" s="62" t="s">
        <v>232</v>
      </c>
      <c r="I8" s="62" t="s">
        <v>233</v>
      </c>
      <c r="J8" s="62" t="s">
        <v>234</v>
      </c>
      <c r="K8" s="65" t="s">
        <v>42</v>
      </c>
      <c r="L8" s="62">
        <v>50</v>
      </c>
      <c r="M8" s="62">
        <v>710000000</v>
      </c>
      <c r="N8" s="63" t="s">
        <v>34</v>
      </c>
      <c r="O8" s="63" t="s">
        <v>235</v>
      </c>
      <c r="P8" s="64" t="s">
        <v>236</v>
      </c>
      <c r="Q8" s="65"/>
      <c r="R8" s="65" t="s">
        <v>38</v>
      </c>
      <c r="S8" s="66" t="s">
        <v>35</v>
      </c>
      <c r="T8" s="67"/>
      <c r="U8" s="65"/>
      <c r="V8" s="65"/>
      <c r="W8" s="68"/>
      <c r="X8" s="68">
        <v>36000000</v>
      </c>
      <c r="Y8" s="68">
        <f t="shared" ref="Y8:Y11" si="0">X8*1.12</f>
        <v>40320000.000000007</v>
      </c>
      <c r="Z8" s="65" t="s">
        <v>44</v>
      </c>
      <c r="AA8" s="65">
        <v>2016</v>
      </c>
      <c r="AB8" s="65"/>
    </row>
    <row r="9" spans="1:28" ht="76.5">
      <c r="A9" s="60" t="s">
        <v>226</v>
      </c>
      <c r="B9" s="73" t="s">
        <v>237</v>
      </c>
      <c r="C9" s="61" t="s">
        <v>49</v>
      </c>
      <c r="D9" s="61" t="s">
        <v>228</v>
      </c>
      <c r="E9" s="62" t="s">
        <v>229</v>
      </c>
      <c r="F9" s="62" t="s">
        <v>230</v>
      </c>
      <c r="G9" s="62" t="s">
        <v>231</v>
      </c>
      <c r="H9" s="62" t="s">
        <v>232</v>
      </c>
      <c r="I9" s="62" t="s">
        <v>233</v>
      </c>
      <c r="J9" s="62" t="s">
        <v>234</v>
      </c>
      <c r="K9" s="65" t="s">
        <v>42</v>
      </c>
      <c r="L9" s="62">
        <v>50</v>
      </c>
      <c r="M9" s="62">
        <v>710000000</v>
      </c>
      <c r="N9" s="63" t="s">
        <v>34</v>
      </c>
      <c r="O9" s="63" t="s">
        <v>235</v>
      </c>
      <c r="P9" s="64" t="s">
        <v>236</v>
      </c>
      <c r="Q9" s="65"/>
      <c r="R9" s="65" t="s">
        <v>38</v>
      </c>
      <c r="S9" s="66" t="s">
        <v>35</v>
      </c>
      <c r="T9" s="67"/>
      <c r="U9" s="65"/>
      <c r="V9" s="65"/>
      <c r="W9" s="68"/>
      <c r="X9" s="68">
        <v>12901000</v>
      </c>
      <c r="Y9" s="68">
        <f t="shared" si="0"/>
        <v>14449120.000000002</v>
      </c>
      <c r="Z9" s="65"/>
      <c r="AA9" s="65">
        <v>2016</v>
      </c>
      <c r="AB9" s="65"/>
    </row>
    <row r="10" spans="1:28" ht="51">
      <c r="A10" s="60" t="s">
        <v>247</v>
      </c>
      <c r="B10" s="73" t="s">
        <v>241</v>
      </c>
      <c r="C10" s="61" t="s">
        <v>49</v>
      </c>
      <c r="D10" s="61" t="s">
        <v>242</v>
      </c>
      <c r="E10" s="62" t="s">
        <v>243</v>
      </c>
      <c r="F10" s="96" t="s">
        <v>244</v>
      </c>
      <c r="G10" s="62" t="s">
        <v>243</v>
      </c>
      <c r="H10" s="96" t="s">
        <v>244</v>
      </c>
      <c r="I10" s="62" t="s">
        <v>245</v>
      </c>
      <c r="J10" s="96" t="s">
        <v>246</v>
      </c>
      <c r="K10" s="65" t="s">
        <v>42</v>
      </c>
      <c r="L10" s="62">
        <v>100</v>
      </c>
      <c r="M10" s="62">
        <v>710000000</v>
      </c>
      <c r="N10" s="63" t="s">
        <v>34</v>
      </c>
      <c r="O10" s="63" t="s">
        <v>235</v>
      </c>
      <c r="P10" s="64" t="s">
        <v>37</v>
      </c>
      <c r="Q10" s="65"/>
      <c r="R10" s="65" t="s">
        <v>38</v>
      </c>
      <c r="S10" s="66" t="s">
        <v>35</v>
      </c>
      <c r="T10" s="67"/>
      <c r="U10" s="65"/>
      <c r="V10" s="65"/>
      <c r="W10" s="68"/>
      <c r="X10" s="68">
        <v>63445895.999997854</v>
      </c>
      <c r="Y10" s="68">
        <f t="shared" si="0"/>
        <v>71059403.519997597</v>
      </c>
      <c r="Z10" s="65"/>
      <c r="AA10" s="65">
        <v>2016</v>
      </c>
      <c r="AB10" s="65"/>
    </row>
    <row r="11" spans="1:28" ht="63.75">
      <c r="A11" s="60" t="s">
        <v>257</v>
      </c>
      <c r="B11" s="73" t="s">
        <v>256</v>
      </c>
      <c r="C11" s="61" t="s">
        <v>49</v>
      </c>
      <c r="D11" s="61" t="s">
        <v>250</v>
      </c>
      <c r="E11" s="62" t="s">
        <v>251</v>
      </c>
      <c r="F11" s="62" t="s">
        <v>252</v>
      </c>
      <c r="G11" s="62" t="s">
        <v>251</v>
      </c>
      <c r="H11" s="62" t="s">
        <v>253</v>
      </c>
      <c r="I11" s="62" t="s">
        <v>254</v>
      </c>
      <c r="J11" s="61" t="s">
        <v>303</v>
      </c>
      <c r="K11" s="65" t="s">
        <v>36</v>
      </c>
      <c r="L11" s="62">
        <v>80</v>
      </c>
      <c r="M11" s="62">
        <v>710000000</v>
      </c>
      <c r="N11" s="63" t="s">
        <v>34</v>
      </c>
      <c r="O11" s="63" t="s">
        <v>41</v>
      </c>
      <c r="P11" s="64" t="s">
        <v>37</v>
      </c>
      <c r="Q11" s="65"/>
      <c r="R11" s="65" t="s">
        <v>38</v>
      </c>
      <c r="S11" s="66" t="s">
        <v>35</v>
      </c>
      <c r="T11" s="67"/>
      <c r="U11" s="65"/>
      <c r="V11" s="65"/>
      <c r="W11" s="68"/>
      <c r="X11" s="68">
        <v>6139000</v>
      </c>
      <c r="Y11" s="68">
        <f t="shared" si="0"/>
        <v>6875680.0000000009</v>
      </c>
      <c r="Z11" s="65"/>
      <c r="AA11" s="65">
        <v>2016</v>
      </c>
      <c r="AB11" s="65"/>
    </row>
    <row r="12" spans="1:28">
      <c r="A12" s="60"/>
      <c r="B12" s="57" t="s">
        <v>31</v>
      </c>
      <c r="C12" s="61"/>
      <c r="D12" s="61"/>
      <c r="E12" s="62"/>
      <c r="F12" s="62"/>
      <c r="G12" s="69"/>
      <c r="H12" s="69"/>
      <c r="I12" s="69"/>
      <c r="J12" s="69"/>
      <c r="K12" s="65"/>
      <c r="L12" s="62"/>
      <c r="M12" s="62"/>
      <c r="N12" s="63"/>
      <c r="O12" s="63"/>
      <c r="P12" s="64"/>
      <c r="Q12" s="65"/>
      <c r="R12" s="65"/>
      <c r="S12" s="66"/>
      <c r="T12" s="67"/>
      <c r="U12" s="65"/>
      <c r="V12" s="65"/>
      <c r="W12" s="68"/>
      <c r="X12" s="58">
        <f>SUM(X8:X11)</f>
        <v>118485895.99999785</v>
      </c>
      <c r="Y12" s="58">
        <f>SUM(Y8:Y11)</f>
        <v>132704203.5199976</v>
      </c>
      <c r="Z12" s="70"/>
      <c r="AA12" s="65"/>
      <c r="AB12" s="65"/>
    </row>
    <row r="13" spans="1:28">
      <c r="A13" s="60"/>
      <c r="B13" s="6" t="s">
        <v>53</v>
      </c>
      <c r="C13" s="61"/>
      <c r="D13" s="61"/>
      <c r="E13" s="62"/>
      <c r="F13" s="62"/>
      <c r="G13" s="69"/>
      <c r="H13" s="69"/>
      <c r="I13" s="69"/>
      <c r="J13" s="69"/>
      <c r="K13" s="65"/>
      <c r="L13" s="62"/>
      <c r="M13" s="62"/>
      <c r="N13" s="63"/>
      <c r="O13" s="63"/>
      <c r="P13" s="64"/>
      <c r="Q13" s="65"/>
      <c r="R13" s="65"/>
      <c r="S13" s="66"/>
      <c r="T13" s="67"/>
      <c r="U13" s="65"/>
      <c r="V13" s="65"/>
      <c r="W13" s="68"/>
      <c r="X13" s="58"/>
      <c r="Y13" s="58"/>
      <c r="Z13" s="70"/>
      <c r="AA13" s="65"/>
      <c r="AB13" s="65"/>
    </row>
    <row r="14" spans="1:28">
      <c r="A14" s="60"/>
      <c r="B14" s="6" t="s">
        <v>54</v>
      </c>
      <c r="C14" s="61"/>
      <c r="D14" s="61"/>
      <c r="E14" s="62"/>
      <c r="F14" s="62"/>
      <c r="G14" s="69"/>
      <c r="H14" s="69"/>
      <c r="I14" s="69"/>
      <c r="J14" s="69"/>
      <c r="K14" s="65"/>
      <c r="L14" s="62"/>
      <c r="M14" s="62"/>
      <c r="N14" s="63"/>
      <c r="O14" s="63"/>
      <c r="P14" s="64"/>
      <c r="Q14" s="65"/>
      <c r="R14" s="65"/>
      <c r="S14" s="66"/>
      <c r="T14" s="67"/>
      <c r="U14" s="65"/>
      <c r="V14" s="65"/>
      <c r="W14" s="68"/>
      <c r="X14" s="58"/>
      <c r="Y14" s="58"/>
      <c r="Z14" s="70"/>
      <c r="AA14" s="65"/>
      <c r="AB14" s="65"/>
    </row>
    <row r="15" spans="1:28" ht="63.75">
      <c r="A15" s="74" t="s">
        <v>48</v>
      </c>
      <c r="B15" s="47" t="s">
        <v>55</v>
      </c>
      <c r="C15" s="75" t="s">
        <v>56</v>
      </c>
      <c r="D15" s="75" t="s">
        <v>57</v>
      </c>
      <c r="E15" s="76" t="s">
        <v>58</v>
      </c>
      <c r="F15" s="76" t="s">
        <v>59</v>
      </c>
      <c r="G15" s="77" t="s">
        <v>60</v>
      </c>
      <c r="H15" s="77" t="s">
        <v>61</v>
      </c>
      <c r="I15" s="77" t="s">
        <v>62</v>
      </c>
      <c r="J15" s="77" t="s">
        <v>63</v>
      </c>
      <c r="K15" s="42" t="s">
        <v>42</v>
      </c>
      <c r="L15" s="75">
        <v>100</v>
      </c>
      <c r="M15" s="77">
        <v>710000000</v>
      </c>
      <c r="N15" s="78" t="s">
        <v>34</v>
      </c>
      <c r="O15" s="78" t="s">
        <v>47</v>
      </c>
      <c r="P15" s="78" t="s">
        <v>64</v>
      </c>
      <c r="Q15" s="77" t="s">
        <v>65</v>
      </c>
      <c r="R15" s="75" t="s">
        <v>66</v>
      </c>
      <c r="S15" s="72" t="s">
        <v>67</v>
      </c>
      <c r="T15" s="75">
        <v>168</v>
      </c>
      <c r="U15" s="79" t="s">
        <v>68</v>
      </c>
      <c r="V15" s="80">
        <v>360000</v>
      </c>
      <c r="W15" s="81">
        <v>31895</v>
      </c>
      <c r="X15" s="82">
        <v>11482200000</v>
      </c>
      <c r="Y15" s="82">
        <v>12860064000.000002</v>
      </c>
      <c r="Z15" s="80" t="s">
        <v>44</v>
      </c>
      <c r="AA15" s="75">
        <v>2016</v>
      </c>
      <c r="AB15" s="75"/>
    </row>
    <row r="16" spans="1:28" ht="63.75">
      <c r="A16" s="74" t="s">
        <v>48</v>
      </c>
      <c r="B16" s="47" t="s">
        <v>69</v>
      </c>
      <c r="C16" s="75" t="s">
        <v>56</v>
      </c>
      <c r="D16" s="75" t="s">
        <v>57</v>
      </c>
      <c r="E16" s="76" t="s">
        <v>58</v>
      </c>
      <c r="F16" s="76" t="s">
        <v>59</v>
      </c>
      <c r="G16" s="77" t="s">
        <v>60</v>
      </c>
      <c r="H16" s="77" t="s">
        <v>61</v>
      </c>
      <c r="I16" s="77" t="s">
        <v>70</v>
      </c>
      <c r="J16" s="77" t="s">
        <v>71</v>
      </c>
      <c r="K16" s="42" t="s">
        <v>42</v>
      </c>
      <c r="L16" s="75">
        <v>100</v>
      </c>
      <c r="M16" s="77">
        <v>710000000</v>
      </c>
      <c r="N16" s="78" t="s">
        <v>34</v>
      </c>
      <c r="O16" s="78" t="s">
        <v>47</v>
      </c>
      <c r="P16" s="78" t="s">
        <v>72</v>
      </c>
      <c r="Q16" s="77" t="s">
        <v>65</v>
      </c>
      <c r="R16" s="75" t="s">
        <v>66</v>
      </c>
      <c r="S16" s="72" t="s">
        <v>67</v>
      </c>
      <c r="T16" s="75">
        <v>168</v>
      </c>
      <c r="U16" s="79" t="s">
        <v>68</v>
      </c>
      <c r="V16" s="80">
        <v>1455000</v>
      </c>
      <c r="W16" s="81">
        <v>31104</v>
      </c>
      <c r="X16" s="82">
        <v>45256320000</v>
      </c>
      <c r="Y16" s="82">
        <v>50687078400.000008</v>
      </c>
      <c r="Z16" s="80" t="s">
        <v>44</v>
      </c>
      <c r="AA16" s="75">
        <v>2016</v>
      </c>
      <c r="AB16" s="75"/>
    </row>
    <row r="17" spans="1:28" ht="102">
      <c r="A17" s="74" t="s">
        <v>48</v>
      </c>
      <c r="B17" s="47" t="s">
        <v>73</v>
      </c>
      <c r="C17" s="75" t="s">
        <v>56</v>
      </c>
      <c r="D17" s="75" t="s">
        <v>74</v>
      </c>
      <c r="E17" s="76" t="s">
        <v>75</v>
      </c>
      <c r="F17" s="76" t="s">
        <v>76</v>
      </c>
      <c r="G17" s="77" t="s">
        <v>77</v>
      </c>
      <c r="H17" s="77" t="s">
        <v>78</v>
      </c>
      <c r="I17" s="77" t="s">
        <v>79</v>
      </c>
      <c r="J17" s="77" t="s">
        <v>80</v>
      </c>
      <c r="K17" s="42" t="s">
        <v>36</v>
      </c>
      <c r="L17" s="75">
        <v>0</v>
      </c>
      <c r="M17" s="77">
        <v>710000000</v>
      </c>
      <c r="N17" s="78" t="s">
        <v>34</v>
      </c>
      <c r="O17" s="78" t="s">
        <v>50</v>
      </c>
      <c r="P17" s="12" t="s">
        <v>81</v>
      </c>
      <c r="Q17" s="77" t="s">
        <v>82</v>
      </c>
      <c r="R17" s="75" t="s">
        <v>83</v>
      </c>
      <c r="S17" s="72" t="s">
        <v>67</v>
      </c>
      <c r="T17" s="75">
        <v>168</v>
      </c>
      <c r="U17" s="79" t="s">
        <v>68</v>
      </c>
      <c r="V17" s="80">
        <v>330.85</v>
      </c>
      <c r="W17" s="80">
        <v>803571</v>
      </c>
      <c r="X17" s="71">
        <f t="shared" ref="X17:X22" si="1">V17*W17</f>
        <v>265861465.35000002</v>
      </c>
      <c r="Y17" s="71">
        <f t="shared" ref="Y17:Y22" si="2">X17*1.12</f>
        <v>297764841.19200003</v>
      </c>
      <c r="Z17" s="80"/>
      <c r="AA17" s="75">
        <v>2016</v>
      </c>
      <c r="AB17" s="75"/>
    </row>
    <row r="18" spans="1:28" ht="76.5">
      <c r="A18" s="74" t="s">
        <v>48</v>
      </c>
      <c r="B18" s="47" t="s">
        <v>84</v>
      </c>
      <c r="C18" s="75" t="s">
        <v>56</v>
      </c>
      <c r="D18" s="75" t="s">
        <v>74</v>
      </c>
      <c r="E18" s="76" t="s">
        <v>75</v>
      </c>
      <c r="F18" s="76" t="s">
        <v>76</v>
      </c>
      <c r="G18" s="77" t="s">
        <v>77</v>
      </c>
      <c r="H18" s="77" t="s">
        <v>78</v>
      </c>
      <c r="I18" s="77" t="s">
        <v>79</v>
      </c>
      <c r="J18" s="77" t="s">
        <v>80</v>
      </c>
      <c r="K18" s="42" t="s">
        <v>42</v>
      </c>
      <c r="L18" s="75">
        <v>0</v>
      </c>
      <c r="M18" s="77">
        <v>710000000</v>
      </c>
      <c r="N18" s="78" t="s">
        <v>34</v>
      </c>
      <c r="O18" s="12" t="s">
        <v>47</v>
      </c>
      <c r="P18" s="12" t="s">
        <v>81</v>
      </c>
      <c r="Q18" s="77" t="s">
        <v>82</v>
      </c>
      <c r="R18" s="75" t="s">
        <v>85</v>
      </c>
      <c r="S18" s="72" t="s">
        <v>67</v>
      </c>
      <c r="T18" s="75">
        <v>168</v>
      </c>
      <c r="U18" s="79" t="s">
        <v>68</v>
      </c>
      <c r="V18" s="80">
        <v>110.28</v>
      </c>
      <c r="W18" s="80">
        <v>803571</v>
      </c>
      <c r="X18" s="71">
        <f t="shared" si="1"/>
        <v>88617809.879999995</v>
      </c>
      <c r="Y18" s="71">
        <f t="shared" si="2"/>
        <v>99251947.065600008</v>
      </c>
      <c r="Z18" s="80"/>
      <c r="AA18" s="75">
        <v>2016</v>
      </c>
      <c r="AB18" s="75"/>
    </row>
    <row r="19" spans="1:28" ht="102">
      <c r="A19" s="74" t="s">
        <v>48</v>
      </c>
      <c r="B19" s="47" t="s">
        <v>86</v>
      </c>
      <c r="C19" s="75" t="s">
        <v>56</v>
      </c>
      <c r="D19" s="75" t="s">
        <v>74</v>
      </c>
      <c r="E19" s="76" t="s">
        <v>75</v>
      </c>
      <c r="F19" s="76" t="s">
        <v>76</v>
      </c>
      <c r="G19" s="77" t="s">
        <v>77</v>
      </c>
      <c r="H19" s="77" t="s">
        <v>78</v>
      </c>
      <c r="I19" s="77" t="s">
        <v>79</v>
      </c>
      <c r="J19" s="77" t="s">
        <v>80</v>
      </c>
      <c r="K19" s="42" t="s">
        <v>36</v>
      </c>
      <c r="L19" s="75">
        <v>0</v>
      </c>
      <c r="M19" s="77">
        <v>710000000</v>
      </c>
      <c r="N19" s="78" t="s">
        <v>34</v>
      </c>
      <c r="O19" s="78" t="s">
        <v>50</v>
      </c>
      <c r="P19" s="12" t="s">
        <v>87</v>
      </c>
      <c r="Q19" s="77" t="s">
        <v>82</v>
      </c>
      <c r="R19" s="75" t="s">
        <v>83</v>
      </c>
      <c r="S19" s="72" t="s">
        <v>67</v>
      </c>
      <c r="T19" s="75">
        <v>169</v>
      </c>
      <c r="U19" s="79" t="s">
        <v>68</v>
      </c>
      <c r="V19" s="80">
        <v>1220.3399999999999</v>
      </c>
      <c r="W19" s="80">
        <v>790262</v>
      </c>
      <c r="X19" s="71">
        <f t="shared" si="1"/>
        <v>964388329.07999992</v>
      </c>
      <c r="Y19" s="71">
        <f t="shared" si="2"/>
        <v>1080114928.5696001</v>
      </c>
      <c r="Z19" s="80"/>
      <c r="AA19" s="75">
        <v>2016</v>
      </c>
      <c r="AB19" s="75"/>
    </row>
    <row r="20" spans="1:28" ht="76.5">
      <c r="A20" s="74" t="s">
        <v>48</v>
      </c>
      <c r="B20" s="47" t="s">
        <v>88</v>
      </c>
      <c r="C20" s="75" t="s">
        <v>56</v>
      </c>
      <c r="D20" s="75" t="s">
        <v>74</v>
      </c>
      <c r="E20" s="76" t="s">
        <v>75</v>
      </c>
      <c r="F20" s="76" t="s">
        <v>76</v>
      </c>
      <c r="G20" s="77" t="s">
        <v>77</v>
      </c>
      <c r="H20" s="77" t="s">
        <v>78</v>
      </c>
      <c r="I20" s="77" t="s">
        <v>79</v>
      </c>
      <c r="J20" s="77" t="s">
        <v>80</v>
      </c>
      <c r="K20" s="42" t="s">
        <v>42</v>
      </c>
      <c r="L20" s="75">
        <v>0</v>
      </c>
      <c r="M20" s="77">
        <v>710000000</v>
      </c>
      <c r="N20" s="78" t="s">
        <v>34</v>
      </c>
      <c r="O20" s="12" t="s">
        <v>47</v>
      </c>
      <c r="P20" s="12" t="s">
        <v>87</v>
      </c>
      <c r="Q20" s="77" t="s">
        <v>82</v>
      </c>
      <c r="R20" s="75" t="s">
        <v>85</v>
      </c>
      <c r="S20" s="72" t="s">
        <v>67</v>
      </c>
      <c r="T20" s="75">
        <v>169</v>
      </c>
      <c r="U20" s="79" t="s">
        <v>68</v>
      </c>
      <c r="V20" s="80">
        <v>52.59</v>
      </c>
      <c r="W20" s="80">
        <v>790262</v>
      </c>
      <c r="X20" s="71">
        <f t="shared" si="1"/>
        <v>41559878.580000006</v>
      </c>
      <c r="Y20" s="71">
        <f t="shared" si="2"/>
        <v>46547064.009600013</v>
      </c>
      <c r="Z20" s="80" t="s">
        <v>44</v>
      </c>
      <c r="AA20" s="75">
        <v>2016</v>
      </c>
      <c r="AB20" s="75"/>
    </row>
    <row r="21" spans="1:28" ht="76.5">
      <c r="A21" s="74" t="s">
        <v>48</v>
      </c>
      <c r="B21" s="47" t="s">
        <v>89</v>
      </c>
      <c r="C21" s="75" t="s">
        <v>56</v>
      </c>
      <c r="D21" s="75" t="s">
        <v>74</v>
      </c>
      <c r="E21" s="76" t="s">
        <v>75</v>
      </c>
      <c r="F21" s="76" t="s">
        <v>76</v>
      </c>
      <c r="G21" s="77" t="s">
        <v>77</v>
      </c>
      <c r="H21" s="77" t="s">
        <v>78</v>
      </c>
      <c r="I21" s="77" t="s">
        <v>79</v>
      </c>
      <c r="J21" s="77" t="s">
        <v>80</v>
      </c>
      <c r="K21" s="42" t="s">
        <v>42</v>
      </c>
      <c r="L21" s="75">
        <v>0</v>
      </c>
      <c r="M21" s="77">
        <v>710000000</v>
      </c>
      <c r="N21" s="78" t="s">
        <v>34</v>
      </c>
      <c r="O21" s="12" t="s">
        <v>47</v>
      </c>
      <c r="P21" s="12" t="s">
        <v>87</v>
      </c>
      <c r="Q21" s="77" t="s">
        <v>82</v>
      </c>
      <c r="R21" s="75" t="s">
        <v>85</v>
      </c>
      <c r="S21" s="72" t="s">
        <v>67</v>
      </c>
      <c r="T21" s="75">
        <v>169</v>
      </c>
      <c r="U21" s="79" t="s">
        <v>68</v>
      </c>
      <c r="V21" s="80">
        <v>188.47</v>
      </c>
      <c r="W21" s="80">
        <v>790262</v>
      </c>
      <c r="X21" s="71">
        <f t="shared" si="1"/>
        <v>148940679.13999999</v>
      </c>
      <c r="Y21" s="71">
        <f t="shared" si="2"/>
        <v>166813560.63679999</v>
      </c>
      <c r="Z21" s="80"/>
      <c r="AA21" s="75">
        <v>2016</v>
      </c>
      <c r="AB21" s="75"/>
    </row>
    <row r="22" spans="1:28" ht="51">
      <c r="A22" s="74" t="s">
        <v>294</v>
      </c>
      <c r="B22" s="47" t="s">
        <v>295</v>
      </c>
      <c r="C22" s="75" t="s">
        <v>56</v>
      </c>
      <c r="D22" s="75" t="s">
        <v>286</v>
      </c>
      <c r="E22" s="76" t="s">
        <v>287</v>
      </c>
      <c r="F22" s="76" t="s">
        <v>288</v>
      </c>
      <c r="G22" s="77" t="s">
        <v>289</v>
      </c>
      <c r="H22" s="77" t="s">
        <v>289</v>
      </c>
      <c r="I22" s="77" t="s">
        <v>290</v>
      </c>
      <c r="J22" s="77" t="s">
        <v>291</v>
      </c>
      <c r="K22" s="42" t="s">
        <v>292</v>
      </c>
      <c r="L22" s="75">
        <v>0</v>
      </c>
      <c r="M22" s="77">
        <v>710000000</v>
      </c>
      <c r="N22" s="78" t="s">
        <v>34</v>
      </c>
      <c r="O22" s="12" t="s">
        <v>40</v>
      </c>
      <c r="P22" s="78" t="s">
        <v>34</v>
      </c>
      <c r="Q22" s="77" t="s">
        <v>82</v>
      </c>
      <c r="R22" s="75" t="s">
        <v>38</v>
      </c>
      <c r="S22" s="72" t="s">
        <v>67</v>
      </c>
      <c r="T22" s="75">
        <v>796</v>
      </c>
      <c r="U22" s="79" t="s">
        <v>293</v>
      </c>
      <c r="V22" s="80">
        <v>5</v>
      </c>
      <c r="W22" s="80">
        <v>369001</v>
      </c>
      <c r="X22" s="71">
        <f t="shared" si="1"/>
        <v>1845005</v>
      </c>
      <c r="Y22" s="71">
        <f t="shared" si="2"/>
        <v>2066405.6</v>
      </c>
      <c r="Z22" s="80"/>
      <c r="AA22" s="75">
        <v>2016</v>
      </c>
      <c r="AB22" s="75"/>
    </row>
    <row r="23" spans="1:28">
      <c r="A23" s="74"/>
      <c r="B23" s="6" t="s">
        <v>305</v>
      </c>
      <c r="C23" s="75"/>
      <c r="D23" s="75"/>
      <c r="E23" s="76"/>
      <c r="F23" s="76"/>
      <c r="G23" s="94"/>
      <c r="H23" s="94"/>
      <c r="I23" s="94"/>
      <c r="J23" s="94"/>
      <c r="K23" s="42"/>
      <c r="L23" s="75"/>
      <c r="M23" s="77"/>
      <c r="N23" s="78"/>
      <c r="O23" s="12"/>
      <c r="P23" s="78"/>
      <c r="Q23" s="77"/>
      <c r="R23" s="75"/>
      <c r="S23" s="72"/>
      <c r="T23" s="75"/>
      <c r="U23" s="79"/>
      <c r="V23" s="80"/>
      <c r="W23" s="80"/>
      <c r="X23" s="97">
        <f>SUBTOTAL(9,X15:X22)</f>
        <v>58249733167.029999</v>
      </c>
      <c r="Y23" s="97">
        <f>SUBTOTAL(9,Y15:Y22)</f>
        <v>65239701147.073608</v>
      </c>
      <c r="Z23" s="95"/>
      <c r="AA23" s="75"/>
      <c r="AB23" s="75"/>
    </row>
    <row r="24" spans="1:28">
      <c r="A24" s="32"/>
      <c r="B24" s="6" t="s">
        <v>45</v>
      </c>
      <c r="C24" s="7"/>
      <c r="D24" s="11"/>
      <c r="E24" s="11"/>
      <c r="F24" s="11"/>
      <c r="G24" s="13"/>
      <c r="H24" s="13"/>
      <c r="I24" s="13"/>
      <c r="J24" s="13"/>
      <c r="K24" s="98"/>
      <c r="L24" s="8"/>
      <c r="M24" s="1"/>
      <c r="N24" s="12"/>
      <c r="O24" s="8"/>
      <c r="P24" s="7"/>
      <c r="Q24" s="7"/>
      <c r="R24" s="7"/>
      <c r="S24" s="10"/>
      <c r="T24" s="9"/>
      <c r="U24" s="8"/>
      <c r="V24" s="9"/>
      <c r="W24" s="9"/>
      <c r="X24" s="36"/>
      <c r="Y24" s="36"/>
      <c r="Z24" s="37"/>
      <c r="AA24" s="9"/>
      <c r="AB24" s="9"/>
    </row>
    <row r="25" spans="1:28" ht="51">
      <c r="A25" s="74" t="s">
        <v>48</v>
      </c>
      <c r="B25" s="47" t="s">
        <v>90</v>
      </c>
      <c r="C25" s="75" t="s">
        <v>56</v>
      </c>
      <c r="D25" s="75" t="s">
        <v>91</v>
      </c>
      <c r="E25" s="77" t="s">
        <v>92</v>
      </c>
      <c r="F25" s="76" t="s">
        <v>93</v>
      </c>
      <c r="G25" s="77" t="s">
        <v>92</v>
      </c>
      <c r="H25" s="76" t="s">
        <v>93</v>
      </c>
      <c r="I25" s="77" t="s">
        <v>94</v>
      </c>
      <c r="J25" s="77" t="s">
        <v>95</v>
      </c>
      <c r="K25" s="42" t="s">
        <v>42</v>
      </c>
      <c r="L25" s="75">
        <v>100</v>
      </c>
      <c r="M25" s="77">
        <v>710000000</v>
      </c>
      <c r="N25" s="78" t="s">
        <v>34</v>
      </c>
      <c r="O25" s="78" t="s">
        <v>47</v>
      </c>
      <c r="P25" s="78" t="s">
        <v>96</v>
      </c>
      <c r="Q25" s="77"/>
      <c r="R25" s="75" t="s">
        <v>66</v>
      </c>
      <c r="S25" s="72" t="s">
        <v>97</v>
      </c>
      <c r="T25" s="75"/>
      <c r="U25" s="79"/>
      <c r="V25" s="80"/>
      <c r="W25" s="80"/>
      <c r="X25" s="71">
        <v>6376450533.1740122</v>
      </c>
      <c r="Y25" s="71">
        <f>X25*1.12</f>
        <v>7141624597.1548939</v>
      </c>
      <c r="Z25" s="80" t="s">
        <v>44</v>
      </c>
      <c r="AA25" s="75">
        <v>2016</v>
      </c>
      <c r="AB25" s="75"/>
    </row>
    <row r="26" spans="1:28" ht="51">
      <c r="A26" s="74" t="s">
        <v>48</v>
      </c>
      <c r="B26" s="47" t="s">
        <v>98</v>
      </c>
      <c r="C26" s="75" t="s">
        <v>56</v>
      </c>
      <c r="D26" s="75" t="s">
        <v>91</v>
      </c>
      <c r="E26" s="77" t="s">
        <v>92</v>
      </c>
      <c r="F26" s="76" t="s">
        <v>93</v>
      </c>
      <c r="G26" s="77" t="s">
        <v>92</v>
      </c>
      <c r="H26" s="76" t="s">
        <v>93</v>
      </c>
      <c r="I26" s="77" t="s">
        <v>99</v>
      </c>
      <c r="J26" s="77" t="s">
        <v>100</v>
      </c>
      <c r="K26" s="42" t="s">
        <v>42</v>
      </c>
      <c r="L26" s="75">
        <v>100</v>
      </c>
      <c r="M26" s="77">
        <v>710000000</v>
      </c>
      <c r="N26" s="78" t="s">
        <v>34</v>
      </c>
      <c r="O26" s="78" t="s">
        <v>47</v>
      </c>
      <c r="P26" s="78" t="s">
        <v>101</v>
      </c>
      <c r="Q26" s="77"/>
      <c r="R26" s="75" t="s">
        <v>66</v>
      </c>
      <c r="S26" s="72" t="s">
        <v>97</v>
      </c>
      <c r="T26" s="75"/>
      <c r="U26" s="79"/>
      <c r="V26" s="80"/>
      <c r="W26" s="80"/>
      <c r="X26" s="71">
        <v>31747730430</v>
      </c>
      <c r="Y26" s="71">
        <f>X26*1.12</f>
        <v>35557458081.600006</v>
      </c>
      <c r="Z26" s="80" t="s">
        <v>44</v>
      </c>
      <c r="AA26" s="75">
        <v>2016</v>
      </c>
      <c r="AB26" s="75"/>
    </row>
    <row r="27" spans="1:28" ht="51">
      <c r="A27" s="74" t="s">
        <v>294</v>
      </c>
      <c r="B27" s="47" t="s">
        <v>302</v>
      </c>
      <c r="C27" s="75" t="s">
        <v>56</v>
      </c>
      <c r="D27" s="75" t="s">
        <v>296</v>
      </c>
      <c r="E27" s="77" t="s">
        <v>307</v>
      </c>
      <c r="F27" s="76" t="s">
        <v>297</v>
      </c>
      <c r="G27" s="77" t="s">
        <v>307</v>
      </c>
      <c r="H27" s="76" t="s">
        <v>298</v>
      </c>
      <c r="I27" s="77" t="s">
        <v>299</v>
      </c>
      <c r="J27" s="77" t="s">
        <v>300</v>
      </c>
      <c r="K27" s="42" t="s">
        <v>36</v>
      </c>
      <c r="L27" s="75">
        <v>0</v>
      </c>
      <c r="M27" s="77">
        <v>710000000</v>
      </c>
      <c r="N27" s="78" t="s">
        <v>34</v>
      </c>
      <c r="O27" s="78" t="s">
        <v>275</v>
      </c>
      <c r="P27" s="78" t="s">
        <v>37</v>
      </c>
      <c r="Q27" s="77"/>
      <c r="R27" s="75" t="s">
        <v>301</v>
      </c>
      <c r="S27" s="43" t="s">
        <v>51</v>
      </c>
      <c r="T27" s="75"/>
      <c r="U27" s="79"/>
      <c r="V27" s="80"/>
      <c r="W27" s="80"/>
      <c r="X27" s="71">
        <f>13761973</f>
        <v>13761973</v>
      </c>
      <c r="Y27" s="71">
        <f>X27*1.12</f>
        <v>15413409.760000002</v>
      </c>
      <c r="Z27" s="80"/>
      <c r="AA27" s="75">
        <v>2016</v>
      </c>
      <c r="AB27" s="75"/>
    </row>
    <row r="28" spans="1:28">
      <c r="A28" s="32"/>
      <c r="B28" s="6" t="s">
        <v>46</v>
      </c>
      <c r="C28" s="7"/>
      <c r="D28" s="11"/>
      <c r="E28" s="11"/>
      <c r="F28" s="11"/>
      <c r="G28" s="13"/>
      <c r="H28" s="13"/>
      <c r="I28" s="13"/>
      <c r="J28" s="13"/>
      <c r="K28" s="98"/>
      <c r="L28" s="8"/>
      <c r="M28" s="1"/>
      <c r="N28" s="12"/>
      <c r="O28" s="8"/>
      <c r="P28" s="7"/>
      <c r="Q28" s="7"/>
      <c r="R28" s="7"/>
      <c r="S28" s="10"/>
      <c r="T28" s="9"/>
      <c r="U28" s="8"/>
      <c r="V28" s="9"/>
      <c r="W28" s="9"/>
      <c r="X28" s="36">
        <f>SUBTOTAL(9,X25:X27)</f>
        <v>38137942936.174011</v>
      </c>
      <c r="Y28" s="36">
        <f>SUBTOTAL(9,Y25:Y27)</f>
        <v>42714496088.5149</v>
      </c>
      <c r="Z28" s="37"/>
      <c r="AA28" s="9"/>
      <c r="AB28" s="9"/>
    </row>
    <row r="29" spans="1:28">
      <c r="A29" s="32"/>
      <c r="B29" s="6" t="s">
        <v>30</v>
      </c>
      <c r="C29" s="19"/>
      <c r="D29" s="20"/>
      <c r="E29" s="21"/>
      <c r="F29" s="21"/>
      <c r="G29" s="22"/>
      <c r="H29" s="21"/>
      <c r="I29" s="21"/>
      <c r="J29" s="21"/>
      <c r="K29" s="99"/>
      <c r="L29" s="23"/>
      <c r="M29" s="24"/>
      <c r="N29" s="25"/>
      <c r="O29" s="24"/>
      <c r="P29" s="26"/>
      <c r="Q29" s="23"/>
      <c r="R29" s="26"/>
      <c r="S29" s="26"/>
      <c r="T29" s="23"/>
      <c r="U29" s="27"/>
      <c r="V29" s="28"/>
      <c r="W29" s="29"/>
      <c r="X29" s="38"/>
      <c r="Y29" s="38"/>
      <c r="Z29" s="29"/>
      <c r="AA29" s="17"/>
      <c r="AB29" s="16"/>
    </row>
    <row r="30" spans="1:28" ht="102">
      <c r="A30" s="32" t="s">
        <v>48</v>
      </c>
      <c r="B30" s="47" t="s">
        <v>102</v>
      </c>
      <c r="C30" s="75" t="s">
        <v>56</v>
      </c>
      <c r="D30" s="75" t="s">
        <v>103</v>
      </c>
      <c r="E30" s="77" t="s">
        <v>104</v>
      </c>
      <c r="F30" s="83" t="s">
        <v>105</v>
      </c>
      <c r="G30" s="77" t="s">
        <v>106</v>
      </c>
      <c r="H30" s="83" t="s">
        <v>107</v>
      </c>
      <c r="I30" s="77" t="s">
        <v>108</v>
      </c>
      <c r="J30" s="77" t="s">
        <v>109</v>
      </c>
      <c r="K30" s="42" t="s">
        <v>36</v>
      </c>
      <c r="L30" s="75">
        <v>100</v>
      </c>
      <c r="M30" s="77">
        <v>710000000</v>
      </c>
      <c r="N30" s="78" t="s">
        <v>34</v>
      </c>
      <c r="O30" s="78" t="s">
        <v>50</v>
      </c>
      <c r="P30" s="78" t="s">
        <v>110</v>
      </c>
      <c r="Q30" s="77"/>
      <c r="R30" s="75" t="s">
        <v>38</v>
      </c>
      <c r="S30" s="72" t="s">
        <v>35</v>
      </c>
      <c r="T30" s="75"/>
      <c r="U30" s="79"/>
      <c r="V30" s="80"/>
      <c r="W30" s="80"/>
      <c r="X30" s="71">
        <f>209967513.12-X31</f>
        <v>157527465.12</v>
      </c>
      <c r="Y30" s="71">
        <f t="shared" ref="Y30:Y40" si="3">X30*1.12</f>
        <v>176430760.93440002</v>
      </c>
      <c r="Z30" s="80"/>
      <c r="AA30" s="75">
        <v>2016</v>
      </c>
      <c r="AB30" s="75"/>
    </row>
    <row r="31" spans="1:28" ht="102">
      <c r="A31" s="32" t="s">
        <v>48</v>
      </c>
      <c r="B31" s="47" t="s">
        <v>111</v>
      </c>
      <c r="C31" s="75" t="s">
        <v>56</v>
      </c>
      <c r="D31" s="75" t="s">
        <v>103</v>
      </c>
      <c r="E31" s="77" t="s">
        <v>104</v>
      </c>
      <c r="F31" s="83" t="s">
        <v>105</v>
      </c>
      <c r="G31" s="77" t="s">
        <v>106</v>
      </c>
      <c r="H31" s="83" t="s">
        <v>107</v>
      </c>
      <c r="I31" s="77" t="s">
        <v>108</v>
      </c>
      <c r="J31" s="77" t="s">
        <v>109</v>
      </c>
      <c r="K31" s="42" t="s">
        <v>42</v>
      </c>
      <c r="L31" s="75">
        <v>100</v>
      </c>
      <c r="M31" s="77">
        <v>710000000</v>
      </c>
      <c r="N31" s="78" t="s">
        <v>34</v>
      </c>
      <c r="O31" s="78" t="s">
        <v>47</v>
      </c>
      <c r="P31" s="78" t="s">
        <v>110</v>
      </c>
      <c r="Q31" s="77"/>
      <c r="R31" s="75" t="s">
        <v>85</v>
      </c>
      <c r="S31" s="72" t="s">
        <v>35</v>
      </c>
      <c r="T31" s="75"/>
      <c r="U31" s="79"/>
      <c r="V31" s="80"/>
      <c r="W31" s="80"/>
      <c r="X31" s="71">
        <f>76221*(658+30)</f>
        <v>52440048</v>
      </c>
      <c r="Y31" s="71">
        <f t="shared" si="3"/>
        <v>58732853.760000005</v>
      </c>
      <c r="Z31" s="80"/>
      <c r="AA31" s="75">
        <v>2016</v>
      </c>
      <c r="AB31" s="75"/>
    </row>
    <row r="32" spans="1:28" ht="102">
      <c r="A32" s="32" t="s">
        <v>48</v>
      </c>
      <c r="B32" s="47" t="s">
        <v>112</v>
      </c>
      <c r="C32" s="75" t="s">
        <v>56</v>
      </c>
      <c r="D32" s="75" t="s">
        <v>103</v>
      </c>
      <c r="E32" s="77" t="s">
        <v>104</v>
      </c>
      <c r="F32" s="83" t="s">
        <v>105</v>
      </c>
      <c r="G32" s="77" t="s">
        <v>106</v>
      </c>
      <c r="H32" s="83" t="s">
        <v>107</v>
      </c>
      <c r="I32" s="77" t="s">
        <v>113</v>
      </c>
      <c r="J32" s="77" t="s">
        <v>114</v>
      </c>
      <c r="K32" s="42" t="s">
        <v>36</v>
      </c>
      <c r="L32" s="75">
        <v>100</v>
      </c>
      <c r="M32" s="77">
        <v>710000000</v>
      </c>
      <c r="N32" s="78" t="s">
        <v>34</v>
      </c>
      <c r="O32" s="78" t="s">
        <v>50</v>
      </c>
      <c r="P32" s="78" t="s">
        <v>115</v>
      </c>
      <c r="Q32" s="77"/>
      <c r="R32" s="75" t="s">
        <v>38</v>
      </c>
      <c r="S32" s="72" t="s">
        <v>35</v>
      </c>
      <c r="T32" s="75"/>
      <c r="U32" s="79"/>
      <c r="V32" s="80"/>
      <c r="W32" s="80"/>
      <c r="X32" s="71">
        <v>416732850</v>
      </c>
      <c r="Y32" s="71">
        <f t="shared" si="3"/>
        <v>466740792.00000006</v>
      </c>
      <c r="Z32" s="80"/>
      <c r="AA32" s="75">
        <v>2016</v>
      </c>
      <c r="AB32" s="75"/>
    </row>
    <row r="33" spans="1:28" ht="102">
      <c r="A33" s="32" t="s">
        <v>48</v>
      </c>
      <c r="B33" s="47" t="s">
        <v>116</v>
      </c>
      <c r="C33" s="75" t="s">
        <v>56</v>
      </c>
      <c r="D33" s="75" t="s">
        <v>103</v>
      </c>
      <c r="E33" s="77" t="s">
        <v>104</v>
      </c>
      <c r="F33" s="83" t="s">
        <v>105</v>
      </c>
      <c r="G33" s="77" t="s">
        <v>106</v>
      </c>
      <c r="H33" s="83" t="s">
        <v>107</v>
      </c>
      <c r="I33" s="77" t="s">
        <v>113</v>
      </c>
      <c r="J33" s="77" t="s">
        <v>114</v>
      </c>
      <c r="K33" s="42" t="s">
        <v>42</v>
      </c>
      <c r="L33" s="75">
        <v>100</v>
      </c>
      <c r="M33" s="77">
        <v>710000000</v>
      </c>
      <c r="N33" s="78" t="s">
        <v>34</v>
      </c>
      <c r="O33" s="78" t="s">
        <v>47</v>
      </c>
      <c r="P33" s="78" t="s">
        <v>115</v>
      </c>
      <c r="Q33" s="77"/>
      <c r="R33" s="75" t="s">
        <v>85</v>
      </c>
      <c r="S33" s="72" t="s">
        <v>35</v>
      </c>
      <c r="T33" s="75"/>
      <c r="U33" s="79"/>
      <c r="V33" s="80"/>
      <c r="W33" s="80"/>
      <c r="X33" s="71">
        <v>81093960</v>
      </c>
      <c r="Y33" s="71">
        <f t="shared" si="3"/>
        <v>90825235.200000003</v>
      </c>
      <c r="Z33" s="80"/>
      <c r="AA33" s="75">
        <v>2016</v>
      </c>
      <c r="AB33" s="75"/>
    </row>
    <row r="34" spans="1:28" ht="51">
      <c r="A34" s="32" t="s">
        <v>48</v>
      </c>
      <c r="B34" s="47" t="s">
        <v>117</v>
      </c>
      <c r="C34" s="75" t="s">
        <v>56</v>
      </c>
      <c r="D34" s="75" t="s">
        <v>118</v>
      </c>
      <c r="E34" s="77" t="s">
        <v>119</v>
      </c>
      <c r="F34" s="83" t="s">
        <v>120</v>
      </c>
      <c r="G34" s="77" t="s">
        <v>119</v>
      </c>
      <c r="H34" s="83" t="s">
        <v>121</v>
      </c>
      <c r="I34" s="77" t="s">
        <v>122</v>
      </c>
      <c r="J34" s="77" t="s">
        <v>123</v>
      </c>
      <c r="K34" s="42" t="s">
        <v>36</v>
      </c>
      <c r="L34" s="75">
        <v>100</v>
      </c>
      <c r="M34" s="77">
        <v>710000000</v>
      </c>
      <c r="N34" s="78" t="s">
        <v>34</v>
      </c>
      <c r="O34" s="78" t="s">
        <v>50</v>
      </c>
      <c r="P34" s="78" t="s">
        <v>96</v>
      </c>
      <c r="Q34" s="77"/>
      <c r="R34" s="75" t="s">
        <v>38</v>
      </c>
      <c r="S34" s="72" t="s">
        <v>35</v>
      </c>
      <c r="T34" s="75"/>
      <c r="U34" s="79"/>
      <c r="V34" s="80"/>
      <c r="W34" s="80"/>
      <c r="X34" s="71">
        <f>5854225.89838981-X35</f>
        <v>4255108.38838981</v>
      </c>
      <c r="Y34" s="71">
        <f t="shared" si="3"/>
        <v>4765721.3949965872</v>
      </c>
      <c r="Z34" s="80"/>
      <c r="AA34" s="75">
        <v>2016</v>
      </c>
      <c r="AB34" s="75"/>
    </row>
    <row r="35" spans="1:28" ht="63.75">
      <c r="A35" s="32" t="s">
        <v>48</v>
      </c>
      <c r="B35" s="47" t="s">
        <v>124</v>
      </c>
      <c r="C35" s="75" t="s">
        <v>56</v>
      </c>
      <c r="D35" s="75" t="s">
        <v>118</v>
      </c>
      <c r="E35" s="77" t="s">
        <v>119</v>
      </c>
      <c r="F35" s="83" t="s">
        <v>120</v>
      </c>
      <c r="G35" s="77" t="s">
        <v>119</v>
      </c>
      <c r="H35" s="83" t="s">
        <v>121</v>
      </c>
      <c r="I35" s="77" t="s">
        <v>122</v>
      </c>
      <c r="J35" s="77" t="s">
        <v>123</v>
      </c>
      <c r="K35" s="42" t="s">
        <v>42</v>
      </c>
      <c r="L35" s="75">
        <v>100</v>
      </c>
      <c r="M35" s="77">
        <v>710000000</v>
      </c>
      <c r="N35" s="78" t="s">
        <v>34</v>
      </c>
      <c r="O35" s="78" t="s">
        <v>47</v>
      </c>
      <c r="P35" s="78" t="s">
        <v>96</v>
      </c>
      <c r="Q35" s="77"/>
      <c r="R35" s="75" t="s">
        <v>125</v>
      </c>
      <c r="S35" s="72" t="s">
        <v>35</v>
      </c>
      <c r="T35" s="75"/>
      <c r="U35" s="79"/>
      <c r="V35" s="80"/>
      <c r="W35" s="80"/>
      <c r="X35" s="71">
        <v>1599117.51</v>
      </c>
      <c r="Y35" s="71">
        <f t="shared" si="3"/>
        <v>1791011.6112000002</v>
      </c>
      <c r="Z35" s="80"/>
      <c r="AA35" s="75">
        <v>2016</v>
      </c>
      <c r="AB35" s="75"/>
    </row>
    <row r="36" spans="1:28" ht="51">
      <c r="A36" s="32" t="s">
        <v>48</v>
      </c>
      <c r="B36" s="47" t="s">
        <v>126</v>
      </c>
      <c r="C36" s="75" t="s">
        <v>56</v>
      </c>
      <c r="D36" s="75" t="s">
        <v>118</v>
      </c>
      <c r="E36" s="77" t="s">
        <v>119</v>
      </c>
      <c r="F36" s="83" t="s">
        <v>120</v>
      </c>
      <c r="G36" s="77" t="s">
        <v>119</v>
      </c>
      <c r="H36" s="83" t="s">
        <v>121</v>
      </c>
      <c r="I36" s="77" t="s">
        <v>122</v>
      </c>
      <c r="J36" s="77" t="s">
        <v>123</v>
      </c>
      <c r="K36" s="42" t="s">
        <v>36</v>
      </c>
      <c r="L36" s="75">
        <v>100</v>
      </c>
      <c r="M36" s="77">
        <v>710000000</v>
      </c>
      <c r="N36" s="78" t="s">
        <v>34</v>
      </c>
      <c r="O36" s="78" t="s">
        <v>50</v>
      </c>
      <c r="P36" s="78" t="s">
        <v>101</v>
      </c>
      <c r="Q36" s="77"/>
      <c r="R36" s="75" t="s">
        <v>38</v>
      </c>
      <c r="S36" s="72" t="s">
        <v>35</v>
      </c>
      <c r="T36" s="75"/>
      <c r="U36" s="79"/>
      <c r="V36" s="80"/>
      <c r="W36" s="80"/>
      <c r="X36" s="71">
        <f>48058392.8571429-X37</f>
        <v>42826392.857142903</v>
      </c>
      <c r="Y36" s="71">
        <f t="shared" si="3"/>
        <v>47965560.000000052</v>
      </c>
      <c r="Z36" s="80"/>
      <c r="AA36" s="75">
        <v>2016</v>
      </c>
      <c r="AB36" s="75"/>
    </row>
    <row r="37" spans="1:28" ht="63.75">
      <c r="A37" s="32" t="s">
        <v>48</v>
      </c>
      <c r="B37" s="47" t="s">
        <v>127</v>
      </c>
      <c r="C37" s="75" t="s">
        <v>56</v>
      </c>
      <c r="D37" s="75" t="s">
        <v>118</v>
      </c>
      <c r="E37" s="77" t="s">
        <v>119</v>
      </c>
      <c r="F37" s="83" t="s">
        <v>120</v>
      </c>
      <c r="G37" s="77" t="s">
        <v>119</v>
      </c>
      <c r="H37" s="83" t="s">
        <v>121</v>
      </c>
      <c r="I37" s="77" t="s">
        <v>122</v>
      </c>
      <c r="J37" s="77" t="s">
        <v>123</v>
      </c>
      <c r="K37" s="42" t="s">
        <v>42</v>
      </c>
      <c r="L37" s="75">
        <v>100</v>
      </c>
      <c r="M37" s="77">
        <v>710000000</v>
      </c>
      <c r="N37" s="78" t="s">
        <v>34</v>
      </c>
      <c r="O37" s="78" t="s">
        <v>47</v>
      </c>
      <c r="P37" s="78" t="s">
        <v>101</v>
      </c>
      <c r="Q37" s="77"/>
      <c r="R37" s="75" t="s">
        <v>125</v>
      </c>
      <c r="S37" s="72" t="s">
        <v>35</v>
      </c>
      <c r="T37" s="75"/>
      <c r="U37" s="79"/>
      <c r="V37" s="80"/>
      <c r="W37" s="80"/>
      <c r="X37" s="71">
        <v>5232000</v>
      </c>
      <c r="Y37" s="71">
        <f>X37*1.12</f>
        <v>5859840.0000000009</v>
      </c>
      <c r="Z37" s="80"/>
      <c r="AA37" s="75">
        <v>2016</v>
      </c>
      <c r="AB37" s="75"/>
    </row>
    <row r="38" spans="1:28" ht="76.5">
      <c r="A38" s="32" t="s">
        <v>48</v>
      </c>
      <c r="B38" s="47" t="s">
        <v>128</v>
      </c>
      <c r="C38" s="75" t="s">
        <v>56</v>
      </c>
      <c r="D38" s="75" t="s">
        <v>129</v>
      </c>
      <c r="E38" s="77" t="s">
        <v>130</v>
      </c>
      <c r="F38" s="83" t="s">
        <v>131</v>
      </c>
      <c r="G38" s="77" t="s">
        <v>130</v>
      </c>
      <c r="H38" s="83" t="s">
        <v>131</v>
      </c>
      <c r="I38" s="77" t="s">
        <v>132</v>
      </c>
      <c r="J38" s="77" t="s">
        <v>133</v>
      </c>
      <c r="K38" s="42" t="s">
        <v>42</v>
      </c>
      <c r="L38" s="75">
        <v>100</v>
      </c>
      <c r="M38" s="77">
        <v>710000000</v>
      </c>
      <c r="N38" s="78" t="s">
        <v>34</v>
      </c>
      <c r="O38" s="78" t="s">
        <v>47</v>
      </c>
      <c r="P38" s="78" t="s">
        <v>134</v>
      </c>
      <c r="Q38" s="77"/>
      <c r="R38" s="75" t="s">
        <v>66</v>
      </c>
      <c r="S38" s="72" t="s">
        <v>135</v>
      </c>
      <c r="T38" s="75"/>
      <c r="U38" s="79"/>
      <c r="V38" s="80"/>
      <c r="W38" s="80"/>
      <c r="X38" s="71">
        <v>6591139.769516943</v>
      </c>
      <c r="Y38" s="71">
        <f t="shared" si="3"/>
        <v>7382076.5418589767</v>
      </c>
      <c r="Z38" s="80"/>
      <c r="AA38" s="75">
        <v>2016</v>
      </c>
      <c r="AB38" s="75"/>
    </row>
    <row r="39" spans="1:28" ht="76.5">
      <c r="A39" s="32" t="s">
        <v>48</v>
      </c>
      <c r="B39" s="47" t="s">
        <v>136</v>
      </c>
      <c r="C39" s="75" t="s">
        <v>56</v>
      </c>
      <c r="D39" s="75" t="s">
        <v>129</v>
      </c>
      <c r="E39" s="77" t="s">
        <v>130</v>
      </c>
      <c r="F39" s="83" t="s">
        <v>131</v>
      </c>
      <c r="G39" s="77" t="s">
        <v>130</v>
      </c>
      <c r="H39" s="83" t="s">
        <v>131</v>
      </c>
      <c r="I39" s="77" t="s">
        <v>137</v>
      </c>
      <c r="J39" s="77" t="s">
        <v>138</v>
      </c>
      <c r="K39" s="42" t="s">
        <v>42</v>
      </c>
      <c r="L39" s="75">
        <v>100</v>
      </c>
      <c r="M39" s="77">
        <v>710000000</v>
      </c>
      <c r="N39" s="78" t="s">
        <v>34</v>
      </c>
      <c r="O39" s="78" t="s">
        <v>47</v>
      </c>
      <c r="P39" s="78" t="s">
        <v>139</v>
      </c>
      <c r="Q39" s="77"/>
      <c r="R39" s="75" t="s">
        <v>66</v>
      </c>
      <c r="S39" s="72" t="s">
        <v>35</v>
      </c>
      <c r="T39" s="75"/>
      <c r="U39" s="79"/>
      <c r="V39" s="80"/>
      <c r="W39" s="80"/>
      <c r="X39" s="71">
        <v>4046354.9999999995</v>
      </c>
      <c r="Y39" s="71">
        <f t="shared" si="3"/>
        <v>4531917.5999999996</v>
      </c>
      <c r="Z39" s="80"/>
      <c r="AA39" s="75">
        <v>2016</v>
      </c>
      <c r="AB39" s="75"/>
    </row>
    <row r="40" spans="1:28" ht="76.5">
      <c r="A40" s="32" t="s">
        <v>48</v>
      </c>
      <c r="B40" s="47" t="s">
        <v>140</v>
      </c>
      <c r="C40" s="75" t="s">
        <v>56</v>
      </c>
      <c r="D40" s="75" t="s">
        <v>129</v>
      </c>
      <c r="E40" s="77" t="s">
        <v>130</v>
      </c>
      <c r="F40" s="83" t="s">
        <v>131</v>
      </c>
      <c r="G40" s="77" t="s">
        <v>130</v>
      </c>
      <c r="H40" s="83" t="s">
        <v>131</v>
      </c>
      <c r="I40" s="77" t="s">
        <v>141</v>
      </c>
      <c r="J40" s="77" t="s">
        <v>142</v>
      </c>
      <c r="K40" s="42" t="s">
        <v>42</v>
      </c>
      <c r="L40" s="75">
        <v>100</v>
      </c>
      <c r="M40" s="77">
        <v>710000000</v>
      </c>
      <c r="N40" s="78" t="s">
        <v>34</v>
      </c>
      <c r="O40" s="78" t="s">
        <v>47</v>
      </c>
      <c r="P40" s="78" t="s">
        <v>143</v>
      </c>
      <c r="Q40" s="77"/>
      <c r="R40" s="75" t="s">
        <v>66</v>
      </c>
      <c r="S40" s="72" t="s">
        <v>135</v>
      </c>
      <c r="T40" s="75"/>
      <c r="U40" s="79"/>
      <c r="V40" s="80"/>
      <c r="W40" s="80"/>
      <c r="X40" s="71">
        <v>16185419.999999998</v>
      </c>
      <c r="Y40" s="71">
        <f t="shared" si="3"/>
        <v>18127670.399999999</v>
      </c>
      <c r="Z40" s="80"/>
      <c r="AA40" s="75">
        <v>2016</v>
      </c>
      <c r="AB40" s="75"/>
    </row>
    <row r="41" spans="1:28" ht="102">
      <c r="A41" s="32" t="s">
        <v>48</v>
      </c>
      <c r="B41" s="47" t="s">
        <v>144</v>
      </c>
      <c r="C41" s="75" t="s">
        <v>56</v>
      </c>
      <c r="D41" s="75" t="s">
        <v>145</v>
      </c>
      <c r="E41" s="77" t="s">
        <v>146</v>
      </c>
      <c r="F41" s="83" t="s">
        <v>147</v>
      </c>
      <c r="G41" s="77" t="s">
        <v>146</v>
      </c>
      <c r="H41" s="83" t="s">
        <v>147</v>
      </c>
      <c r="I41" s="77" t="s">
        <v>148</v>
      </c>
      <c r="J41" s="77" t="s">
        <v>149</v>
      </c>
      <c r="K41" s="42" t="s">
        <v>42</v>
      </c>
      <c r="L41" s="75">
        <v>100</v>
      </c>
      <c r="M41" s="77">
        <v>710000000</v>
      </c>
      <c r="N41" s="78" t="s">
        <v>34</v>
      </c>
      <c r="O41" s="78" t="s">
        <v>47</v>
      </c>
      <c r="P41" s="78" t="s">
        <v>96</v>
      </c>
      <c r="Q41" s="77"/>
      <c r="R41" s="75" t="s">
        <v>150</v>
      </c>
      <c r="S41" s="72" t="s">
        <v>97</v>
      </c>
      <c r="T41" s="75"/>
      <c r="U41" s="79"/>
      <c r="V41" s="80"/>
      <c r="W41" s="80"/>
      <c r="X41" s="71">
        <v>8227296</v>
      </c>
      <c r="Y41" s="71">
        <v>8227296</v>
      </c>
      <c r="Z41" s="80"/>
      <c r="AA41" s="75">
        <v>2016</v>
      </c>
      <c r="AB41" s="75"/>
    </row>
    <row r="42" spans="1:28" ht="102">
      <c r="A42" s="32" t="s">
        <v>48</v>
      </c>
      <c r="B42" s="47" t="s">
        <v>151</v>
      </c>
      <c r="C42" s="75" t="s">
        <v>56</v>
      </c>
      <c r="D42" s="75" t="s">
        <v>145</v>
      </c>
      <c r="E42" s="77" t="s">
        <v>146</v>
      </c>
      <c r="F42" s="83" t="s">
        <v>147</v>
      </c>
      <c r="G42" s="77" t="s">
        <v>146</v>
      </c>
      <c r="H42" s="83" t="s">
        <v>147</v>
      </c>
      <c r="I42" s="77" t="s">
        <v>148</v>
      </c>
      <c r="J42" s="77" t="s">
        <v>149</v>
      </c>
      <c r="K42" s="42" t="s">
        <v>42</v>
      </c>
      <c r="L42" s="75">
        <v>100</v>
      </c>
      <c r="M42" s="77">
        <v>710000000</v>
      </c>
      <c r="N42" s="78" t="s">
        <v>34</v>
      </c>
      <c r="O42" s="78" t="s">
        <v>47</v>
      </c>
      <c r="P42" s="78" t="s">
        <v>101</v>
      </c>
      <c r="Q42" s="77"/>
      <c r="R42" s="75" t="s">
        <v>150</v>
      </c>
      <c r="S42" s="72" t="s">
        <v>97</v>
      </c>
      <c r="T42" s="75"/>
      <c r="U42" s="79"/>
      <c r="V42" s="80"/>
      <c r="W42" s="80"/>
      <c r="X42" s="71">
        <v>103990299</v>
      </c>
      <c r="Y42" s="71">
        <v>103990299</v>
      </c>
      <c r="Z42" s="80"/>
      <c r="AA42" s="75">
        <v>2016</v>
      </c>
      <c r="AB42" s="75"/>
    </row>
    <row r="43" spans="1:28" ht="51">
      <c r="A43" s="32" t="s">
        <v>48</v>
      </c>
      <c r="B43" s="47" t="s">
        <v>152</v>
      </c>
      <c r="C43" s="75" t="s">
        <v>56</v>
      </c>
      <c r="D43" s="75" t="s">
        <v>153</v>
      </c>
      <c r="E43" s="77" t="s">
        <v>154</v>
      </c>
      <c r="F43" s="83" t="s">
        <v>155</v>
      </c>
      <c r="G43" s="77" t="s">
        <v>154</v>
      </c>
      <c r="H43" s="83" t="s">
        <v>155</v>
      </c>
      <c r="I43" s="77" t="s">
        <v>156</v>
      </c>
      <c r="J43" s="77" t="s">
        <v>157</v>
      </c>
      <c r="K43" s="42" t="s">
        <v>42</v>
      </c>
      <c r="L43" s="75">
        <v>100</v>
      </c>
      <c r="M43" s="77">
        <v>710000000</v>
      </c>
      <c r="N43" s="78" t="s">
        <v>34</v>
      </c>
      <c r="O43" s="78" t="s">
        <v>47</v>
      </c>
      <c r="P43" s="78" t="s">
        <v>96</v>
      </c>
      <c r="Q43" s="77"/>
      <c r="R43" s="75" t="s">
        <v>158</v>
      </c>
      <c r="S43" s="72" t="s">
        <v>97</v>
      </c>
      <c r="T43" s="75"/>
      <c r="U43" s="79"/>
      <c r="V43" s="80"/>
      <c r="W43" s="80"/>
      <c r="X43" s="71">
        <v>12345750</v>
      </c>
      <c r="Y43" s="71">
        <f t="shared" ref="Y43:Y56" si="4">X43*1.12</f>
        <v>13827240.000000002</v>
      </c>
      <c r="Z43" s="80" t="s">
        <v>44</v>
      </c>
      <c r="AA43" s="75">
        <v>2016</v>
      </c>
      <c r="AB43" s="75"/>
    </row>
    <row r="44" spans="1:28" ht="51">
      <c r="A44" s="32" t="s">
        <v>48</v>
      </c>
      <c r="B44" s="47" t="s">
        <v>159</v>
      </c>
      <c r="C44" s="75" t="s">
        <v>56</v>
      </c>
      <c r="D44" s="75" t="s">
        <v>153</v>
      </c>
      <c r="E44" s="77" t="s">
        <v>154</v>
      </c>
      <c r="F44" s="83" t="s">
        <v>155</v>
      </c>
      <c r="G44" s="77" t="s">
        <v>154</v>
      </c>
      <c r="H44" s="83" t="s">
        <v>155</v>
      </c>
      <c r="I44" s="77" t="s">
        <v>156</v>
      </c>
      <c r="J44" s="77" t="s">
        <v>160</v>
      </c>
      <c r="K44" s="42" t="s">
        <v>42</v>
      </c>
      <c r="L44" s="75">
        <v>100</v>
      </c>
      <c r="M44" s="77">
        <v>710000000</v>
      </c>
      <c r="N44" s="78" t="s">
        <v>34</v>
      </c>
      <c r="O44" s="78" t="s">
        <v>47</v>
      </c>
      <c r="P44" s="78" t="s">
        <v>101</v>
      </c>
      <c r="Q44" s="77"/>
      <c r="R44" s="75" t="s">
        <v>161</v>
      </c>
      <c r="S44" s="72" t="s">
        <v>97</v>
      </c>
      <c r="T44" s="75"/>
      <c r="U44" s="79"/>
      <c r="V44" s="80"/>
      <c r="W44" s="80"/>
      <c r="X44" s="71">
        <v>28816506</v>
      </c>
      <c r="Y44" s="71">
        <f t="shared" si="4"/>
        <v>32274486.720000003</v>
      </c>
      <c r="Z44" s="80" t="s">
        <v>44</v>
      </c>
      <c r="AA44" s="75">
        <v>2016</v>
      </c>
      <c r="AB44" s="75"/>
    </row>
    <row r="45" spans="1:28" ht="51">
      <c r="A45" s="32" t="s">
        <v>48</v>
      </c>
      <c r="B45" s="47" t="s">
        <v>162</v>
      </c>
      <c r="C45" s="75" t="s">
        <v>56</v>
      </c>
      <c r="D45" s="75" t="s">
        <v>163</v>
      </c>
      <c r="E45" s="77" t="s">
        <v>164</v>
      </c>
      <c r="F45" s="83" t="s">
        <v>165</v>
      </c>
      <c r="G45" s="77" t="s">
        <v>164</v>
      </c>
      <c r="H45" s="83" t="s">
        <v>165</v>
      </c>
      <c r="I45" s="77" t="s">
        <v>166</v>
      </c>
      <c r="J45" s="77" t="s">
        <v>167</v>
      </c>
      <c r="K45" s="42" t="s">
        <v>42</v>
      </c>
      <c r="L45" s="75">
        <v>100</v>
      </c>
      <c r="M45" s="77">
        <v>710000000</v>
      </c>
      <c r="N45" s="78" t="s">
        <v>34</v>
      </c>
      <c r="O45" s="78" t="s">
        <v>47</v>
      </c>
      <c r="P45" s="78" t="s">
        <v>96</v>
      </c>
      <c r="Q45" s="77"/>
      <c r="R45" s="75" t="s">
        <v>66</v>
      </c>
      <c r="S45" s="72" t="s">
        <v>35</v>
      </c>
      <c r="T45" s="75"/>
      <c r="U45" s="79"/>
      <c r="V45" s="80"/>
      <c r="W45" s="80"/>
      <c r="X45" s="71">
        <v>300753.00000000006</v>
      </c>
      <c r="Y45" s="71">
        <f t="shared" si="4"/>
        <v>336843.3600000001</v>
      </c>
      <c r="Z45" s="80" t="s">
        <v>44</v>
      </c>
      <c r="AA45" s="75">
        <v>2016</v>
      </c>
      <c r="AB45" s="75"/>
    </row>
    <row r="46" spans="1:28" ht="51">
      <c r="A46" s="32" t="s">
        <v>48</v>
      </c>
      <c r="B46" s="47" t="s">
        <v>168</v>
      </c>
      <c r="C46" s="75" t="s">
        <v>56</v>
      </c>
      <c r="D46" s="75" t="s">
        <v>163</v>
      </c>
      <c r="E46" s="77" t="s">
        <v>164</v>
      </c>
      <c r="F46" s="83" t="s">
        <v>165</v>
      </c>
      <c r="G46" s="77" t="s">
        <v>164</v>
      </c>
      <c r="H46" s="83" t="s">
        <v>165</v>
      </c>
      <c r="I46" s="77" t="s">
        <v>169</v>
      </c>
      <c r="J46" s="77" t="s">
        <v>170</v>
      </c>
      <c r="K46" s="42" t="s">
        <v>42</v>
      </c>
      <c r="L46" s="75">
        <v>100</v>
      </c>
      <c r="M46" s="77">
        <v>710000000</v>
      </c>
      <c r="N46" s="78" t="s">
        <v>34</v>
      </c>
      <c r="O46" s="78" t="s">
        <v>47</v>
      </c>
      <c r="P46" s="78" t="s">
        <v>101</v>
      </c>
      <c r="Q46" s="77"/>
      <c r="R46" s="42" t="s">
        <v>66</v>
      </c>
      <c r="S46" s="72" t="s">
        <v>97</v>
      </c>
      <c r="T46" s="75"/>
      <c r="U46" s="79"/>
      <c r="V46" s="80"/>
      <c r="W46" s="80"/>
      <c r="X46" s="71">
        <v>1383903</v>
      </c>
      <c r="Y46" s="71">
        <f t="shared" si="4"/>
        <v>1549971.36</v>
      </c>
      <c r="Z46" s="80" t="s">
        <v>44</v>
      </c>
      <c r="AA46" s="75">
        <v>2016</v>
      </c>
      <c r="AB46" s="75"/>
    </row>
    <row r="47" spans="1:28" ht="63.75">
      <c r="A47" s="32" t="s">
        <v>48</v>
      </c>
      <c r="B47" s="47" t="s">
        <v>171</v>
      </c>
      <c r="C47" s="75" t="s">
        <v>56</v>
      </c>
      <c r="D47" s="84" t="s">
        <v>172</v>
      </c>
      <c r="E47" s="85" t="s">
        <v>173</v>
      </c>
      <c r="F47" s="86" t="s">
        <v>174</v>
      </c>
      <c r="G47" s="87" t="s">
        <v>175</v>
      </c>
      <c r="H47" s="87" t="s">
        <v>176</v>
      </c>
      <c r="I47" s="87" t="s">
        <v>177</v>
      </c>
      <c r="J47" s="87" t="s">
        <v>178</v>
      </c>
      <c r="K47" s="42" t="s">
        <v>36</v>
      </c>
      <c r="L47" s="75">
        <v>100</v>
      </c>
      <c r="M47" s="77">
        <v>710000000</v>
      </c>
      <c r="N47" s="78" t="s">
        <v>34</v>
      </c>
      <c r="O47" s="78" t="s">
        <v>40</v>
      </c>
      <c r="P47" s="78" t="s">
        <v>179</v>
      </c>
      <c r="Q47" s="77"/>
      <c r="R47" s="75" t="s">
        <v>38</v>
      </c>
      <c r="S47" s="72" t="s">
        <v>35</v>
      </c>
      <c r="T47" s="75"/>
      <c r="U47" s="79"/>
      <c r="V47" s="80"/>
      <c r="W47" s="80"/>
      <c r="X47" s="71">
        <v>36360822</v>
      </c>
      <c r="Y47" s="71">
        <f>X47*1.12</f>
        <v>40724120.640000001</v>
      </c>
      <c r="Z47" s="80"/>
      <c r="AA47" s="75">
        <v>2016</v>
      </c>
      <c r="AB47" s="75"/>
    </row>
    <row r="48" spans="1:28" ht="63.75">
      <c r="A48" s="32" t="s">
        <v>48</v>
      </c>
      <c r="B48" s="47" t="s">
        <v>180</v>
      </c>
      <c r="C48" s="75" t="s">
        <v>56</v>
      </c>
      <c r="D48" s="84" t="s">
        <v>172</v>
      </c>
      <c r="E48" s="85" t="s">
        <v>173</v>
      </c>
      <c r="F48" s="86" t="s">
        <v>174</v>
      </c>
      <c r="G48" s="87" t="s">
        <v>175</v>
      </c>
      <c r="H48" s="87" t="s">
        <v>176</v>
      </c>
      <c r="I48" s="87" t="s">
        <v>181</v>
      </c>
      <c r="J48" s="87" t="s">
        <v>178</v>
      </c>
      <c r="K48" s="42" t="s">
        <v>36</v>
      </c>
      <c r="L48" s="75">
        <v>100</v>
      </c>
      <c r="M48" s="77">
        <v>710000000</v>
      </c>
      <c r="N48" s="78" t="s">
        <v>34</v>
      </c>
      <c r="O48" s="78" t="s">
        <v>40</v>
      </c>
      <c r="P48" s="78" t="s">
        <v>179</v>
      </c>
      <c r="Q48" s="77"/>
      <c r="R48" s="75" t="s">
        <v>38</v>
      </c>
      <c r="S48" s="72" t="s">
        <v>35</v>
      </c>
      <c r="T48" s="75"/>
      <c r="U48" s="79"/>
      <c r="V48" s="80"/>
      <c r="W48" s="80"/>
      <c r="X48" s="71">
        <v>2400000</v>
      </c>
      <c r="Y48" s="71">
        <f t="shared" si="4"/>
        <v>2688000.0000000005</v>
      </c>
      <c r="Z48" s="80"/>
      <c r="AA48" s="75">
        <v>2016</v>
      </c>
      <c r="AB48" s="75"/>
    </row>
    <row r="49" spans="1:28" ht="102">
      <c r="A49" s="32" t="s">
        <v>48</v>
      </c>
      <c r="B49" s="47" t="s">
        <v>182</v>
      </c>
      <c r="C49" s="75" t="s">
        <v>56</v>
      </c>
      <c r="D49" s="84" t="s">
        <v>183</v>
      </c>
      <c r="E49" s="85" t="s">
        <v>184</v>
      </c>
      <c r="F49" s="86" t="s">
        <v>185</v>
      </c>
      <c r="G49" s="87" t="s">
        <v>186</v>
      </c>
      <c r="H49" s="87" t="s">
        <v>187</v>
      </c>
      <c r="I49" s="87" t="s">
        <v>188</v>
      </c>
      <c r="J49" s="87" t="s">
        <v>189</v>
      </c>
      <c r="K49" s="42" t="s">
        <v>36</v>
      </c>
      <c r="L49" s="75">
        <v>100</v>
      </c>
      <c r="M49" s="77">
        <v>710000000</v>
      </c>
      <c r="N49" s="78" t="s">
        <v>34</v>
      </c>
      <c r="O49" s="78" t="s">
        <v>50</v>
      </c>
      <c r="P49" s="78" t="s">
        <v>96</v>
      </c>
      <c r="Q49" s="77"/>
      <c r="R49" s="75" t="s">
        <v>38</v>
      </c>
      <c r="S49" s="72" t="s">
        <v>35</v>
      </c>
      <c r="T49" s="75"/>
      <c r="U49" s="79"/>
      <c r="V49" s="80"/>
      <c r="W49" s="80"/>
      <c r="X49" s="71">
        <f>4500000-X50</f>
        <v>3648535.7199999997</v>
      </c>
      <c r="Y49" s="71">
        <f t="shared" si="4"/>
        <v>4086360.0064000003</v>
      </c>
      <c r="Z49" s="80"/>
      <c r="AA49" s="75">
        <v>2016</v>
      </c>
      <c r="AB49" s="75"/>
    </row>
    <row r="50" spans="1:28" ht="102">
      <c r="A50" s="32" t="s">
        <v>48</v>
      </c>
      <c r="B50" s="47" t="s">
        <v>190</v>
      </c>
      <c r="C50" s="75" t="s">
        <v>56</v>
      </c>
      <c r="D50" s="84" t="s">
        <v>183</v>
      </c>
      <c r="E50" s="85" t="s">
        <v>184</v>
      </c>
      <c r="F50" s="86" t="s">
        <v>185</v>
      </c>
      <c r="G50" s="87" t="s">
        <v>186</v>
      </c>
      <c r="H50" s="87" t="s">
        <v>187</v>
      </c>
      <c r="I50" s="87" t="s">
        <v>188</v>
      </c>
      <c r="J50" s="87" t="s">
        <v>189</v>
      </c>
      <c r="K50" s="42" t="s">
        <v>42</v>
      </c>
      <c r="L50" s="75">
        <v>100</v>
      </c>
      <c r="M50" s="77">
        <v>710000000</v>
      </c>
      <c r="N50" s="78" t="s">
        <v>34</v>
      </c>
      <c r="O50" s="78" t="s">
        <v>47</v>
      </c>
      <c r="P50" s="78" t="s">
        <v>96</v>
      </c>
      <c r="Q50" s="77"/>
      <c r="R50" s="75" t="s">
        <v>85</v>
      </c>
      <c r="S50" s="72" t="s">
        <v>35</v>
      </c>
      <c r="T50" s="75"/>
      <c r="U50" s="79"/>
      <c r="V50" s="80"/>
      <c r="W50" s="80"/>
      <c r="X50" s="71">
        <v>851464.28</v>
      </c>
      <c r="Y50" s="71">
        <f>X50*1.12</f>
        <v>953639.99360000016</v>
      </c>
      <c r="Z50" s="80"/>
      <c r="AA50" s="75">
        <v>2016</v>
      </c>
      <c r="AB50" s="75"/>
    </row>
    <row r="51" spans="1:28" ht="102">
      <c r="A51" s="32" t="s">
        <v>48</v>
      </c>
      <c r="B51" s="47" t="s">
        <v>191</v>
      </c>
      <c r="C51" s="75" t="s">
        <v>56</v>
      </c>
      <c r="D51" s="84" t="s">
        <v>183</v>
      </c>
      <c r="E51" s="85" t="s">
        <v>184</v>
      </c>
      <c r="F51" s="86" t="s">
        <v>185</v>
      </c>
      <c r="G51" s="87" t="s">
        <v>186</v>
      </c>
      <c r="H51" s="87" t="s">
        <v>187</v>
      </c>
      <c r="I51" s="87" t="s">
        <v>188</v>
      </c>
      <c r="J51" s="87" t="s">
        <v>189</v>
      </c>
      <c r="K51" s="42" t="s">
        <v>36</v>
      </c>
      <c r="L51" s="75">
        <v>100</v>
      </c>
      <c r="M51" s="77">
        <v>710000000</v>
      </c>
      <c r="N51" s="78" t="s">
        <v>34</v>
      </c>
      <c r="O51" s="78" t="s">
        <v>50</v>
      </c>
      <c r="P51" s="78" t="s">
        <v>101</v>
      </c>
      <c r="Q51" s="77"/>
      <c r="R51" s="75" t="s">
        <v>38</v>
      </c>
      <c r="S51" s="72" t="s">
        <v>35</v>
      </c>
      <c r="T51" s="75"/>
      <c r="U51" s="79"/>
      <c r="V51" s="80"/>
      <c r="W51" s="80"/>
      <c r="X51" s="71">
        <f>9000000-X52</f>
        <v>7819464</v>
      </c>
      <c r="Y51" s="71">
        <f t="shared" si="4"/>
        <v>8757799.6800000016</v>
      </c>
      <c r="Z51" s="80"/>
      <c r="AA51" s="75">
        <v>2016</v>
      </c>
      <c r="AB51" s="75"/>
    </row>
    <row r="52" spans="1:28" ht="102">
      <c r="A52" s="32" t="s">
        <v>48</v>
      </c>
      <c r="B52" s="47" t="s">
        <v>192</v>
      </c>
      <c r="C52" s="75" t="s">
        <v>56</v>
      </c>
      <c r="D52" s="84" t="s">
        <v>183</v>
      </c>
      <c r="E52" s="85" t="s">
        <v>184</v>
      </c>
      <c r="F52" s="86" t="s">
        <v>185</v>
      </c>
      <c r="G52" s="87" t="s">
        <v>186</v>
      </c>
      <c r="H52" s="87" t="s">
        <v>187</v>
      </c>
      <c r="I52" s="87" t="s">
        <v>188</v>
      </c>
      <c r="J52" s="87" t="s">
        <v>189</v>
      </c>
      <c r="K52" s="42" t="s">
        <v>42</v>
      </c>
      <c r="L52" s="75">
        <v>100</v>
      </c>
      <c r="M52" s="77">
        <v>710000000</v>
      </c>
      <c r="N52" s="78" t="s">
        <v>34</v>
      </c>
      <c r="O52" s="78" t="s">
        <v>47</v>
      </c>
      <c r="P52" s="78" t="s">
        <v>101</v>
      </c>
      <c r="Q52" s="77"/>
      <c r="R52" s="75" t="s">
        <v>85</v>
      </c>
      <c r="S52" s="72" t="s">
        <v>35</v>
      </c>
      <c r="T52" s="75"/>
      <c r="U52" s="79"/>
      <c r="V52" s="80"/>
      <c r="W52" s="80"/>
      <c r="X52" s="71">
        <v>1180536</v>
      </c>
      <c r="Y52" s="71">
        <f t="shared" si="4"/>
        <v>1322200.32</v>
      </c>
      <c r="Z52" s="80"/>
      <c r="AA52" s="75">
        <v>2016</v>
      </c>
      <c r="AB52" s="75"/>
    </row>
    <row r="53" spans="1:28" ht="38.25">
      <c r="A53" s="32" t="s">
        <v>48</v>
      </c>
      <c r="B53" s="47" t="s">
        <v>193</v>
      </c>
      <c r="C53" s="75" t="s">
        <v>49</v>
      </c>
      <c r="D53" s="75" t="s">
        <v>194</v>
      </c>
      <c r="E53" s="88" t="s">
        <v>195</v>
      </c>
      <c r="F53" s="87" t="s">
        <v>196</v>
      </c>
      <c r="G53" s="87" t="s">
        <v>195</v>
      </c>
      <c r="H53" s="87" t="s">
        <v>196</v>
      </c>
      <c r="I53" s="77" t="s">
        <v>197</v>
      </c>
      <c r="J53" s="77" t="s">
        <v>198</v>
      </c>
      <c r="K53" s="42" t="s">
        <v>42</v>
      </c>
      <c r="L53" s="77">
        <v>100</v>
      </c>
      <c r="M53" s="77">
        <v>710000000</v>
      </c>
      <c r="N53" s="78" t="s">
        <v>34</v>
      </c>
      <c r="O53" s="78" t="s">
        <v>47</v>
      </c>
      <c r="P53" s="77" t="s">
        <v>37</v>
      </c>
      <c r="Q53" s="75"/>
      <c r="R53" s="75" t="s">
        <v>66</v>
      </c>
      <c r="S53" s="72" t="s">
        <v>35</v>
      </c>
      <c r="T53" s="79"/>
      <c r="U53" s="75"/>
      <c r="V53" s="75"/>
      <c r="W53" s="80"/>
      <c r="X53" s="71">
        <v>25710439.5</v>
      </c>
      <c r="Y53" s="71">
        <f t="shared" si="4"/>
        <v>28795692.240000002</v>
      </c>
      <c r="Z53" s="75" t="s">
        <v>44</v>
      </c>
      <c r="AA53" s="75">
        <v>2016</v>
      </c>
      <c r="AB53" s="89"/>
    </row>
    <row r="54" spans="1:28" ht="51">
      <c r="A54" s="32" t="s">
        <v>48</v>
      </c>
      <c r="B54" s="47" t="s">
        <v>199</v>
      </c>
      <c r="C54" s="75" t="s">
        <v>56</v>
      </c>
      <c r="D54" s="75" t="s">
        <v>200</v>
      </c>
      <c r="E54" s="88" t="s">
        <v>201</v>
      </c>
      <c r="F54" s="87" t="s">
        <v>202</v>
      </c>
      <c r="G54" s="87" t="s">
        <v>203</v>
      </c>
      <c r="H54" s="87" t="s">
        <v>204</v>
      </c>
      <c r="I54" s="77" t="s">
        <v>205</v>
      </c>
      <c r="J54" s="77" t="s">
        <v>206</v>
      </c>
      <c r="K54" s="42" t="s">
        <v>42</v>
      </c>
      <c r="L54" s="77">
        <v>100</v>
      </c>
      <c r="M54" s="77">
        <v>710000000</v>
      </c>
      <c r="N54" s="78" t="s">
        <v>34</v>
      </c>
      <c r="O54" s="78" t="s">
        <v>47</v>
      </c>
      <c r="P54" s="77" t="s">
        <v>37</v>
      </c>
      <c r="Q54" s="75"/>
      <c r="R54" s="75" t="s">
        <v>38</v>
      </c>
      <c r="S54" s="72" t="s">
        <v>35</v>
      </c>
      <c r="T54" s="79"/>
      <c r="U54" s="75"/>
      <c r="V54" s="75"/>
      <c r="W54" s="80"/>
      <c r="X54" s="71">
        <v>5406801299.999999</v>
      </c>
      <c r="Y54" s="71">
        <f t="shared" si="4"/>
        <v>6055617455.999999</v>
      </c>
      <c r="Z54" s="75" t="s">
        <v>44</v>
      </c>
      <c r="AA54" s="75">
        <v>2016</v>
      </c>
      <c r="AB54" s="89"/>
    </row>
    <row r="55" spans="1:28" ht="51">
      <c r="A55" s="32" t="s">
        <v>48</v>
      </c>
      <c r="B55" s="47" t="s">
        <v>207</v>
      </c>
      <c r="C55" s="75" t="s">
        <v>56</v>
      </c>
      <c r="D55" s="75" t="s">
        <v>208</v>
      </c>
      <c r="E55" s="88" t="s">
        <v>209</v>
      </c>
      <c r="F55" s="87" t="s">
        <v>210</v>
      </c>
      <c r="G55" s="87" t="s">
        <v>209</v>
      </c>
      <c r="H55" s="87" t="s">
        <v>210</v>
      </c>
      <c r="I55" s="77" t="s">
        <v>211</v>
      </c>
      <c r="J55" s="77" t="s">
        <v>212</v>
      </c>
      <c r="K55" s="42" t="s">
        <v>36</v>
      </c>
      <c r="L55" s="77">
        <v>100</v>
      </c>
      <c r="M55" s="77">
        <v>710000000</v>
      </c>
      <c r="N55" s="78" t="s">
        <v>34</v>
      </c>
      <c r="O55" s="78" t="s">
        <v>40</v>
      </c>
      <c r="P55" s="78" t="s">
        <v>179</v>
      </c>
      <c r="Q55" s="75"/>
      <c r="R55" s="75" t="s">
        <v>38</v>
      </c>
      <c r="S55" s="72" t="s">
        <v>213</v>
      </c>
      <c r="T55" s="79"/>
      <c r="U55" s="75"/>
      <c r="V55" s="75"/>
      <c r="W55" s="80"/>
      <c r="X55" s="71">
        <f>1859441100-X56</f>
        <v>1708800000</v>
      </c>
      <c r="Y55" s="71">
        <f t="shared" si="4"/>
        <v>1913856000.0000002</v>
      </c>
      <c r="Z55" s="75"/>
      <c r="AA55" s="75">
        <v>2016</v>
      </c>
      <c r="AB55" s="89"/>
    </row>
    <row r="56" spans="1:28" ht="63.75">
      <c r="A56" s="32" t="s">
        <v>48</v>
      </c>
      <c r="B56" s="47" t="s">
        <v>214</v>
      </c>
      <c r="C56" s="75" t="s">
        <v>56</v>
      </c>
      <c r="D56" s="75" t="s">
        <v>208</v>
      </c>
      <c r="E56" s="88" t="s">
        <v>209</v>
      </c>
      <c r="F56" s="87" t="s">
        <v>210</v>
      </c>
      <c r="G56" s="87" t="s">
        <v>209</v>
      </c>
      <c r="H56" s="87" t="s">
        <v>210</v>
      </c>
      <c r="I56" s="77" t="s">
        <v>211</v>
      </c>
      <c r="J56" s="77" t="s">
        <v>212</v>
      </c>
      <c r="K56" s="42" t="s">
        <v>42</v>
      </c>
      <c r="L56" s="77">
        <v>100</v>
      </c>
      <c r="M56" s="77">
        <v>710000000</v>
      </c>
      <c r="N56" s="78" t="s">
        <v>34</v>
      </c>
      <c r="O56" s="78" t="s">
        <v>50</v>
      </c>
      <c r="P56" s="78" t="s">
        <v>179</v>
      </c>
      <c r="Q56" s="75"/>
      <c r="R56" s="75" t="s">
        <v>215</v>
      </c>
      <c r="S56" s="72" t="s">
        <v>213</v>
      </c>
      <c r="T56" s="79"/>
      <c r="U56" s="75"/>
      <c r="V56" s="75"/>
      <c r="W56" s="80"/>
      <c r="X56" s="71">
        <v>150641100</v>
      </c>
      <c r="Y56" s="71">
        <f t="shared" si="4"/>
        <v>168718032.00000003</v>
      </c>
      <c r="Z56" s="75"/>
      <c r="AA56" s="75">
        <v>2016</v>
      </c>
      <c r="AB56" s="89"/>
    </row>
    <row r="57" spans="1:28" ht="51">
      <c r="A57" s="32" t="s">
        <v>48</v>
      </c>
      <c r="B57" s="47" t="s">
        <v>216</v>
      </c>
      <c r="C57" s="75" t="s">
        <v>56</v>
      </c>
      <c r="D57" s="75" t="s">
        <v>217</v>
      </c>
      <c r="E57" s="88" t="s">
        <v>218</v>
      </c>
      <c r="F57" s="87" t="s">
        <v>219</v>
      </c>
      <c r="G57" s="88" t="s">
        <v>218</v>
      </c>
      <c r="H57" s="87" t="s">
        <v>219</v>
      </c>
      <c r="I57" s="90" t="s">
        <v>220</v>
      </c>
      <c r="J57" s="87" t="s">
        <v>221</v>
      </c>
      <c r="K57" s="42" t="s">
        <v>42</v>
      </c>
      <c r="L57" s="77">
        <v>80</v>
      </c>
      <c r="M57" s="77">
        <v>710000000</v>
      </c>
      <c r="N57" s="78" t="s">
        <v>222</v>
      </c>
      <c r="O57" s="78" t="s">
        <v>40</v>
      </c>
      <c r="P57" s="78" t="s">
        <v>179</v>
      </c>
      <c r="Q57" s="75"/>
      <c r="R57" s="75" t="s">
        <v>38</v>
      </c>
      <c r="S57" s="72" t="s">
        <v>35</v>
      </c>
      <c r="T57" s="79"/>
      <c r="U57" s="75"/>
      <c r="V57" s="75"/>
      <c r="W57" s="80"/>
      <c r="X57" s="80">
        <v>1893750</v>
      </c>
      <c r="Y57" s="80">
        <f>X57*1.12</f>
        <v>2121000</v>
      </c>
      <c r="Z57" s="75"/>
      <c r="AA57" s="75">
        <v>2016</v>
      </c>
      <c r="AB57" s="89"/>
    </row>
    <row r="58" spans="1:28" ht="51">
      <c r="A58" s="32" t="s">
        <v>48</v>
      </c>
      <c r="B58" s="47" t="s">
        <v>223</v>
      </c>
      <c r="C58" s="75" t="s">
        <v>56</v>
      </c>
      <c r="D58" s="75" t="s">
        <v>153</v>
      </c>
      <c r="E58" s="77" t="s">
        <v>154</v>
      </c>
      <c r="F58" s="83" t="s">
        <v>155</v>
      </c>
      <c r="G58" s="77" t="s">
        <v>154</v>
      </c>
      <c r="H58" s="83" t="s">
        <v>155</v>
      </c>
      <c r="I58" s="77" t="s">
        <v>156</v>
      </c>
      <c r="J58" s="77" t="s">
        <v>160</v>
      </c>
      <c r="K58" s="42" t="s">
        <v>42</v>
      </c>
      <c r="L58" s="75">
        <v>100</v>
      </c>
      <c r="M58" s="77">
        <v>710000000</v>
      </c>
      <c r="N58" s="78" t="s">
        <v>34</v>
      </c>
      <c r="O58" s="78" t="s">
        <v>224</v>
      </c>
      <c r="P58" s="78" t="s">
        <v>101</v>
      </c>
      <c r="Q58" s="77"/>
      <c r="R58" s="75" t="s">
        <v>225</v>
      </c>
      <c r="S58" s="72" t="s">
        <v>97</v>
      </c>
      <c r="T58" s="75"/>
      <c r="U58" s="79"/>
      <c r="V58" s="81"/>
      <c r="W58" s="81"/>
      <c r="X58" s="82">
        <v>16069771</v>
      </c>
      <c r="Y58" s="82">
        <f t="shared" ref="Y58:Y62" si="5">X58*1.12</f>
        <v>17998143.520000003</v>
      </c>
      <c r="Z58" s="81" t="s">
        <v>44</v>
      </c>
      <c r="AA58" s="75">
        <v>2016</v>
      </c>
      <c r="AB58" s="75"/>
    </row>
    <row r="59" spans="1:28" ht="63.75">
      <c r="A59" s="51" t="s">
        <v>226</v>
      </c>
      <c r="B59" s="47" t="s">
        <v>238</v>
      </c>
      <c r="C59" s="42" t="s">
        <v>49</v>
      </c>
      <c r="D59" s="42" t="s">
        <v>228</v>
      </c>
      <c r="E59" s="91" t="s">
        <v>229</v>
      </c>
      <c r="F59" s="48" t="s">
        <v>230</v>
      </c>
      <c r="G59" s="48" t="s">
        <v>231</v>
      </c>
      <c r="H59" s="48" t="s">
        <v>232</v>
      </c>
      <c r="I59" s="16" t="s">
        <v>233</v>
      </c>
      <c r="J59" s="16" t="s">
        <v>234</v>
      </c>
      <c r="K59" s="42" t="s">
        <v>42</v>
      </c>
      <c r="L59" s="16">
        <v>50</v>
      </c>
      <c r="M59" s="16">
        <v>710000000</v>
      </c>
      <c r="N59" s="12" t="s">
        <v>34</v>
      </c>
      <c r="O59" s="12" t="s">
        <v>40</v>
      </c>
      <c r="P59" s="1" t="s">
        <v>236</v>
      </c>
      <c r="Q59" s="7"/>
      <c r="R59" s="7" t="s">
        <v>38</v>
      </c>
      <c r="S59" s="43" t="s">
        <v>35</v>
      </c>
      <c r="T59" s="49"/>
      <c r="U59" s="7"/>
      <c r="V59" s="7"/>
      <c r="W59" s="50"/>
      <c r="X59" s="50">
        <v>15506000</v>
      </c>
      <c r="Y59" s="50">
        <f t="shared" si="5"/>
        <v>17366720</v>
      </c>
      <c r="Z59" s="7" t="s">
        <v>44</v>
      </c>
      <c r="AA59" s="7">
        <v>2016</v>
      </c>
      <c r="AB59" s="92" t="s">
        <v>240</v>
      </c>
    </row>
    <row r="60" spans="1:28" ht="63.75">
      <c r="A60" s="51" t="s">
        <v>226</v>
      </c>
      <c r="B60" s="47" t="s">
        <v>239</v>
      </c>
      <c r="C60" s="42" t="s">
        <v>49</v>
      </c>
      <c r="D60" s="42" t="s">
        <v>228</v>
      </c>
      <c r="E60" s="91" t="s">
        <v>229</v>
      </c>
      <c r="F60" s="48" t="s">
        <v>230</v>
      </c>
      <c r="G60" s="48" t="s">
        <v>231</v>
      </c>
      <c r="H60" s="48" t="s">
        <v>232</v>
      </c>
      <c r="I60" s="16" t="s">
        <v>233</v>
      </c>
      <c r="J60" s="16" t="s">
        <v>234</v>
      </c>
      <c r="K60" s="42" t="s">
        <v>42</v>
      </c>
      <c r="L60" s="16">
        <v>50</v>
      </c>
      <c r="M60" s="16">
        <v>710000000</v>
      </c>
      <c r="N60" s="12" t="s">
        <v>34</v>
      </c>
      <c r="O60" s="12" t="s">
        <v>40</v>
      </c>
      <c r="P60" s="1" t="s">
        <v>236</v>
      </c>
      <c r="Q60" s="7"/>
      <c r="R60" s="7" t="s">
        <v>38</v>
      </c>
      <c r="S60" s="43" t="s">
        <v>35</v>
      </c>
      <c r="T60" s="49"/>
      <c r="U60" s="7"/>
      <c r="V60" s="7"/>
      <c r="W60" s="50"/>
      <c r="X60" s="50">
        <v>38500000</v>
      </c>
      <c r="Y60" s="50">
        <f t="shared" si="5"/>
        <v>43120000.000000007</v>
      </c>
      <c r="Z60" s="7"/>
      <c r="AA60" s="7">
        <v>2016</v>
      </c>
      <c r="AB60" s="92" t="s">
        <v>240</v>
      </c>
    </row>
    <row r="61" spans="1:28" ht="51">
      <c r="A61" s="51" t="s">
        <v>247</v>
      </c>
      <c r="B61" s="47" t="s">
        <v>248</v>
      </c>
      <c r="C61" s="42" t="s">
        <v>49</v>
      </c>
      <c r="D61" s="42" t="s">
        <v>242</v>
      </c>
      <c r="E61" s="59" t="s">
        <v>243</v>
      </c>
      <c r="F61" s="93" t="s">
        <v>244</v>
      </c>
      <c r="G61" s="16" t="s">
        <v>243</v>
      </c>
      <c r="H61" s="93" t="s">
        <v>244</v>
      </c>
      <c r="I61" s="48" t="s">
        <v>245</v>
      </c>
      <c r="J61" s="93" t="s">
        <v>246</v>
      </c>
      <c r="K61" s="42" t="s">
        <v>36</v>
      </c>
      <c r="L61" s="16">
        <v>100</v>
      </c>
      <c r="M61" s="16">
        <v>710000000</v>
      </c>
      <c r="N61" s="12" t="s">
        <v>34</v>
      </c>
      <c r="O61" s="12" t="s">
        <v>275</v>
      </c>
      <c r="P61" s="1" t="s">
        <v>37</v>
      </c>
      <c r="Q61" s="7"/>
      <c r="R61" s="7" t="s">
        <v>38</v>
      </c>
      <c r="S61" s="43" t="s">
        <v>35</v>
      </c>
      <c r="T61" s="49"/>
      <c r="U61" s="7"/>
      <c r="V61" s="7"/>
      <c r="W61" s="50"/>
      <c r="X61" s="50">
        <v>63445895.999997854</v>
      </c>
      <c r="Y61" s="50">
        <f t="shared" si="5"/>
        <v>71059403.519997597</v>
      </c>
      <c r="Z61" s="7"/>
      <c r="AA61" s="7">
        <v>2016</v>
      </c>
      <c r="AB61" s="92" t="s">
        <v>249</v>
      </c>
    </row>
    <row r="62" spans="1:28" ht="63.75">
      <c r="A62" s="51" t="s">
        <v>257</v>
      </c>
      <c r="B62" s="47" t="s">
        <v>258</v>
      </c>
      <c r="C62" s="42" t="s">
        <v>49</v>
      </c>
      <c r="D62" s="42" t="s">
        <v>250</v>
      </c>
      <c r="E62" s="59" t="s">
        <v>251</v>
      </c>
      <c r="F62" s="59" t="s">
        <v>252</v>
      </c>
      <c r="G62" s="16" t="s">
        <v>251</v>
      </c>
      <c r="H62" s="16" t="s">
        <v>253</v>
      </c>
      <c r="I62" s="48" t="s">
        <v>254</v>
      </c>
      <c r="J62" s="42" t="s">
        <v>255</v>
      </c>
      <c r="K62" s="42" t="s">
        <v>36</v>
      </c>
      <c r="L62" s="16">
        <v>80</v>
      </c>
      <c r="M62" s="16">
        <v>710000000</v>
      </c>
      <c r="N62" s="12" t="s">
        <v>34</v>
      </c>
      <c r="O62" s="12" t="s">
        <v>40</v>
      </c>
      <c r="P62" s="1" t="s">
        <v>37</v>
      </c>
      <c r="Q62" s="7"/>
      <c r="R62" s="7" t="s">
        <v>38</v>
      </c>
      <c r="S62" s="43" t="s">
        <v>35</v>
      </c>
      <c r="T62" s="49"/>
      <c r="U62" s="7"/>
      <c r="V62" s="7"/>
      <c r="W62" s="50"/>
      <c r="X62" s="50">
        <v>6139000</v>
      </c>
      <c r="Y62" s="50">
        <f t="shared" si="5"/>
        <v>6875680.0000000009</v>
      </c>
      <c r="Z62" s="7"/>
      <c r="AA62" s="7">
        <v>2016</v>
      </c>
      <c r="AB62" s="92" t="s">
        <v>39</v>
      </c>
    </row>
    <row r="63" spans="1:28" ht="51">
      <c r="A63" s="51" t="s">
        <v>274</v>
      </c>
      <c r="B63" s="47" t="s">
        <v>283</v>
      </c>
      <c r="C63" s="42" t="s">
        <v>49</v>
      </c>
      <c r="D63" s="42" t="s">
        <v>259</v>
      </c>
      <c r="E63" s="59" t="s">
        <v>260</v>
      </c>
      <c r="F63" s="59" t="s">
        <v>261</v>
      </c>
      <c r="G63" s="16" t="s">
        <v>260</v>
      </c>
      <c r="H63" s="16" t="s">
        <v>261</v>
      </c>
      <c r="I63" s="48" t="s">
        <v>262</v>
      </c>
      <c r="J63" s="42" t="s">
        <v>263</v>
      </c>
      <c r="K63" s="42" t="s">
        <v>42</v>
      </c>
      <c r="L63" s="16">
        <v>0</v>
      </c>
      <c r="M63" s="16">
        <v>710000000</v>
      </c>
      <c r="N63" s="12" t="s">
        <v>34</v>
      </c>
      <c r="O63" s="12" t="s">
        <v>275</v>
      </c>
      <c r="P63" s="1" t="s">
        <v>37</v>
      </c>
      <c r="Q63" s="7"/>
      <c r="R63" s="7" t="s">
        <v>278</v>
      </c>
      <c r="S63" s="43" t="s">
        <v>43</v>
      </c>
      <c r="T63" s="49"/>
      <c r="U63" s="7"/>
      <c r="V63" s="7"/>
      <c r="W63" s="50"/>
      <c r="X63" s="50">
        <v>19938600</v>
      </c>
      <c r="Y63" s="50">
        <f>X63</f>
        <v>19938600</v>
      </c>
      <c r="Z63" s="7"/>
      <c r="AA63" s="7" t="s">
        <v>52</v>
      </c>
      <c r="AB63" s="92"/>
    </row>
    <row r="64" spans="1:28" ht="51">
      <c r="A64" s="51" t="s">
        <v>274</v>
      </c>
      <c r="B64" s="47" t="s">
        <v>284</v>
      </c>
      <c r="C64" s="42" t="s">
        <v>49</v>
      </c>
      <c r="D64" s="42" t="s">
        <v>264</v>
      </c>
      <c r="E64" s="59" t="s">
        <v>265</v>
      </c>
      <c r="F64" s="59" t="s">
        <v>266</v>
      </c>
      <c r="G64" s="16" t="s">
        <v>265</v>
      </c>
      <c r="H64" s="16" t="s">
        <v>266</v>
      </c>
      <c r="I64" s="48" t="s">
        <v>267</v>
      </c>
      <c r="J64" s="42" t="s">
        <v>268</v>
      </c>
      <c r="K64" s="42" t="s">
        <v>42</v>
      </c>
      <c r="L64" s="16">
        <v>0</v>
      </c>
      <c r="M64" s="16">
        <v>710000000</v>
      </c>
      <c r="N64" s="12" t="s">
        <v>34</v>
      </c>
      <c r="O64" s="12" t="s">
        <v>40</v>
      </c>
      <c r="P64" s="1" t="s">
        <v>277</v>
      </c>
      <c r="Q64" s="7"/>
      <c r="R64" s="7" t="s">
        <v>279</v>
      </c>
      <c r="S64" s="43" t="s">
        <v>43</v>
      </c>
      <c r="T64" s="49"/>
      <c r="U64" s="7"/>
      <c r="V64" s="7"/>
      <c r="W64" s="50"/>
      <c r="X64" s="50">
        <v>11088000</v>
      </c>
      <c r="Y64" s="50">
        <v>11088000</v>
      </c>
      <c r="Z64" s="7"/>
      <c r="AA64" s="7" t="s">
        <v>281</v>
      </c>
      <c r="AB64" s="92"/>
    </row>
    <row r="65" spans="1:28" ht="51">
      <c r="A65" s="51" t="s">
        <v>274</v>
      </c>
      <c r="B65" s="47" t="s">
        <v>285</v>
      </c>
      <c r="C65" s="42" t="s">
        <v>49</v>
      </c>
      <c r="D65" s="42" t="s">
        <v>269</v>
      </c>
      <c r="E65" s="59" t="s">
        <v>270</v>
      </c>
      <c r="F65" s="59" t="s">
        <v>271</v>
      </c>
      <c r="G65" s="16" t="s">
        <v>270</v>
      </c>
      <c r="H65" s="16" t="s">
        <v>271</v>
      </c>
      <c r="I65" s="48" t="s">
        <v>272</v>
      </c>
      <c r="J65" s="42" t="s">
        <v>273</v>
      </c>
      <c r="K65" s="42" t="s">
        <v>42</v>
      </c>
      <c r="L65" s="16">
        <v>0</v>
      </c>
      <c r="M65" s="16">
        <v>710000000</v>
      </c>
      <c r="N65" s="12" t="s">
        <v>34</v>
      </c>
      <c r="O65" s="12" t="s">
        <v>276</v>
      </c>
      <c r="P65" s="1" t="s">
        <v>277</v>
      </c>
      <c r="Q65" s="7"/>
      <c r="R65" s="7" t="s">
        <v>280</v>
      </c>
      <c r="S65" s="43" t="s">
        <v>43</v>
      </c>
      <c r="T65" s="49"/>
      <c r="U65" s="7"/>
      <c r="V65" s="7"/>
      <c r="W65" s="50"/>
      <c r="X65" s="50">
        <v>19008000</v>
      </c>
      <c r="Y65" s="50">
        <f>X65</f>
        <v>19008000</v>
      </c>
      <c r="Z65" s="7"/>
      <c r="AA65" s="7" t="s">
        <v>282</v>
      </c>
      <c r="AB65" s="92"/>
    </row>
    <row r="66" spans="1:28">
      <c r="A66" s="51"/>
      <c r="B66" s="18" t="s">
        <v>31</v>
      </c>
      <c r="C66" s="42"/>
      <c r="D66" s="53"/>
      <c r="E66" s="52"/>
      <c r="F66" s="52"/>
      <c r="G66" s="52"/>
      <c r="H66" s="52"/>
      <c r="I66" s="52"/>
      <c r="J66" s="52"/>
      <c r="K66" s="54"/>
      <c r="L66" s="54"/>
      <c r="M66" s="16"/>
      <c r="N66" s="12"/>
      <c r="O66" s="12"/>
      <c r="P66" s="1"/>
      <c r="Q66" s="17"/>
      <c r="R66" s="7"/>
      <c r="S66" s="43"/>
      <c r="T66" s="54"/>
      <c r="U66" s="54"/>
      <c r="V66" s="55"/>
      <c r="W66" s="55"/>
      <c r="X66" s="29">
        <f>SUBTOTAL(9,X30:X65)</f>
        <v>8479397042.1450472</v>
      </c>
      <c r="Y66" s="29">
        <f>SUBTOTAL(9,Y30:Y65)</f>
        <v>9477454423.8024521</v>
      </c>
      <c r="Z66" s="54"/>
      <c r="AA66" s="7"/>
      <c r="AB66" s="56"/>
    </row>
    <row r="67" spans="1:28">
      <c r="A67" s="51"/>
      <c r="B67" s="18" t="s">
        <v>33</v>
      </c>
      <c r="C67" s="42"/>
      <c r="D67" s="53"/>
      <c r="E67" s="52"/>
      <c r="F67" s="52"/>
      <c r="G67" s="52"/>
      <c r="H67" s="52"/>
      <c r="I67" s="52"/>
      <c r="J67" s="52"/>
      <c r="K67" s="54"/>
      <c r="L67" s="54"/>
      <c r="M67" s="16"/>
      <c r="N67" s="12"/>
      <c r="O67" s="12"/>
      <c r="P67" s="1"/>
      <c r="Q67" s="17"/>
      <c r="R67" s="7"/>
      <c r="S67" s="43"/>
      <c r="T67" s="54"/>
      <c r="U67" s="54"/>
      <c r="V67" s="55"/>
      <c r="W67" s="55"/>
      <c r="X67" s="29">
        <f>X23+X28+X66</f>
        <v>104867073145.34906</v>
      </c>
      <c r="Y67" s="29">
        <f>Y23+Y28+Y66</f>
        <v>117431651659.39096</v>
      </c>
      <c r="Z67" s="54"/>
      <c r="AA67" s="7"/>
      <c r="AB67" s="56"/>
    </row>
    <row r="68" spans="1:28">
      <c r="A68" s="51"/>
      <c r="B68" s="47"/>
      <c r="C68" s="42"/>
      <c r="D68" s="53"/>
      <c r="E68" s="52"/>
      <c r="F68" s="52"/>
      <c r="G68" s="52"/>
      <c r="H68" s="52"/>
      <c r="I68" s="52"/>
      <c r="J68" s="52"/>
      <c r="K68" s="54"/>
      <c r="L68" s="54"/>
      <c r="M68" s="16"/>
      <c r="N68" s="12"/>
      <c r="O68" s="12"/>
      <c r="P68" s="1"/>
      <c r="Q68" s="17"/>
      <c r="R68" s="7"/>
      <c r="S68" s="43"/>
      <c r="T68" s="54"/>
      <c r="U68" s="54"/>
      <c r="V68" s="55"/>
      <c r="W68" s="55"/>
      <c r="X68" s="55"/>
      <c r="Y68" s="55"/>
      <c r="Z68" s="54"/>
      <c r="AA68" s="7"/>
      <c r="AB68" s="56"/>
    </row>
    <row r="69" spans="1:28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9"/>
      <c r="Y69" s="45">
        <f>Y12</f>
        <v>132704203.5199976</v>
      </c>
      <c r="Z69" s="32" t="s">
        <v>27</v>
      </c>
      <c r="AA69" s="32"/>
      <c r="AB69" s="32"/>
    </row>
    <row r="70" spans="1:28">
      <c r="X70" s="40"/>
      <c r="Y70" s="40">
        <f>Y67</f>
        <v>117431651659.39096</v>
      </c>
      <c r="Z70" s="33" t="s">
        <v>28</v>
      </c>
    </row>
    <row r="71" spans="1:28">
      <c r="X71" s="41">
        <v>3192000000.0000005</v>
      </c>
      <c r="Y71" s="41">
        <v>12314820511.318399</v>
      </c>
    </row>
    <row r="72" spans="1:28">
      <c r="X72" s="41">
        <v>129613767967.18936</v>
      </c>
      <c r="Y72" s="41">
        <f>Y71-Y69+Y70</f>
        <v>129613767967.18936</v>
      </c>
    </row>
    <row r="73" spans="1:28">
      <c r="X73" s="41"/>
      <c r="Y73" s="41">
        <f>X72-Y72</f>
        <v>0</v>
      </c>
    </row>
    <row r="74" spans="1:28">
      <c r="X74" s="41"/>
      <c r="Y74" s="41"/>
    </row>
    <row r="75" spans="1:28">
      <c r="X75" s="41"/>
      <c r="Y75" s="41"/>
    </row>
    <row r="76" spans="1:28">
      <c r="G76" s="30" t="s">
        <v>32</v>
      </c>
      <c r="X76" s="41"/>
      <c r="Y76" s="41"/>
    </row>
    <row r="77" spans="1:28">
      <c r="X77" s="41"/>
      <c r="Y77" s="41"/>
    </row>
    <row r="78" spans="1:28">
      <c r="X78" s="41"/>
      <c r="Y78" s="41"/>
    </row>
    <row r="79" spans="1:28">
      <c r="X79" s="41"/>
      <c r="Y79" s="41"/>
    </row>
    <row r="80" spans="1:28">
      <c r="X80" s="41"/>
      <c r="Y80" s="41"/>
    </row>
    <row r="81" spans="24:25">
      <c r="X81" s="41"/>
      <c r="Y81" s="41"/>
    </row>
    <row r="82" spans="24:25">
      <c r="X82" s="41"/>
      <c r="Y82" s="41"/>
    </row>
    <row r="83" spans="24:25">
      <c r="X83" s="41"/>
      <c r="Y83" s="41"/>
    </row>
    <row r="84" spans="24:25">
      <c r="X84" s="41"/>
      <c r="Y84" s="41"/>
    </row>
    <row r="85" spans="24:25">
      <c r="X85" s="41"/>
      <c r="Y85" s="41"/>
    </row>
    <row r="86" spans="24:25">
      <c r="X86" s="41"/>
      <c r="Y86" s="41"/>
    </row>
    <row r="87" spans="24:25">
      <c r="X87" s="41"/>
      <c r="Y87" s="41"/>
    </row>
    <row r="88" spans="24:25">
      <c r="X88" s="41"/>
      <c r="Y88" s="41"/>
    </row>
    <row r="89" spans="24:25">
      <c r="X89" s="41"/>
      <c r="Y89" s="41"/>
    </row>
    <row r="90" spans="24:25">
      <c r="X90" s="41"/>
      <c r="Y90" s="41"/>
    </row>
    <row r="91" spans="24:25">
      <c r="X91" s="41"/>
      <c r="Y91" s="41"/>
    </row>
    <row r="92" spans="24:25">
      <c r="X92" s="41"/>
      <c r="Y92" s="41"/>
    </row>
    <row r="93" spans="24:25">
      <c r="X93" s="41"/>
      <c r="Y93" s="41"/>
    </row>
    <row r="94" spans="24:25">
      <c r="X94" s="41"/>
      <c r="Y94" s="41"/>
    </row>
    <row r="95" spans="24:25">
      <c r="X95" s="41"/>
      <c r="Y95" s="41"/>
    </row>
    <row r="96" spans="24:25">
      <c r="X96" s="41"/>
      <c r="Y96" s="41"/>
    </row>
    <row r="97" spans="24:25">
      <c r="X97" s="41"/>
      <c r="Y97" s="41"/>
    </row>
    <row r="98" spans="24:25">
      <c r="X98" s="41"/>
      <c r="Y98" s="41"/>
    </row>
    <row r="99" spans="24:25">
      <c r="X99" s="41"/>
      <c r="Y99" s="41"/>
    </row>
    <row r="100" spans="24:25">
      <c r="X100" s="41"/>
      <c r="Y100" s="41"/>
    </row>
    <row r="101" spans="24:25">
      <c r="X101" s="41"/>
      <c r="Y101" s="41"/>
    </row>
    <row r="102" spans="24:25">
      <c r="X102" s="41"/>
      <c r="Y102" s="41"/>
    </row>
    <row r="103" spans="24:25">
      <c r="X103" s="41"/>
      <c r="Y103" s="41"/>
    </row>
    <row r="104" spans="24:25">
      <c r="X104" s="41"/>
      <c r="Y104" s="41"/>
    </row>
    <row r="105" spans="24:25">
      <c r="X105" s="41"/>
      <c r="Y105" s="41"/>
    </row>
    <row r="106" spans="24:25">
      <c r="X106" s="41"/>
      <c r="Y106" s="41"/>
    </row>
    <row r="107" spans="24:25">
      <c r="X107" s="41"/>
      <c r="Y107" s="41"/>
    </row>
    <row r="108" spans="24:25">
      <c r="X108" s="41"/>
      <c r="Y108" s="41"/>
    </row>
    <row r="109" spans="24:25">
      <c r="X109" s="41"/>
      <c r="Y109" s="41"/>
    </row>
    <row r="110" spans="24:25">
      <c r="X110" s="41"/>
      <c r="Y110" s="41"/>
    </row>
    <row r="111" spans="24:25">
      <c r="X111" s="41"/>
      <c r="Y111" s="41"/>
    </row>
    <row r="112" spans="24:25">
      <c r="X112" s="41"/>
      <c r="Y112" s="41"/>
    </row>
    <row r="113" spans="24:25">
      <c r="X113" s="41"/>
      <c r="Y113" s="41"/>
    </row>
    <row r="114" spans="24:25">
      <c r="X114" s="41"/>
      <c r="Y114" s="41"/>
    </row>
    <row r="115" spans="24:25">
      <c r="X115" s="41"/>
      <c r="Y115" s="41"/>
    </row>
    <row r="116" spans="24:25">
      <c r="X116" s="41"/>
      <c r="Y116" s="41"/>
    </row>
    <row r="117" spans="24:25">
      <c r="X117" s="41"/>
      <c r="Y117" s="41"/>
    </row>
    <row r="118" spans="24:25">
      <c r="X118" s="41"/>
      <c r="Y118" s="41"/>
    </row>
    <row r="119" spans="24:25">
      <c r="X119" s="41"/>
      <c r="Y119" s="41"/>
    </row>
    <row r="120" spans="24:25">
      <c r="X120" s="41"/>
      <c r="Y120" s="41"/>
    </row>
    <row r="121" spans="24:25">
      <c r="X121" s="41"/>
      <c r="Y121" s="41"/>
    </row>
    <row r="122" spans="24:25">
      <c r="X122" s="41"/>
      <c r="Y122" s="41"/>
    </row>
    <row r="123" spans="24:25">
      <c r="X123" s="41"/>
      <c r="Y123" s="41"/>
    </row>
    <row r="124" spans="24:25">
      <c r="X124" s="41"/>
      <c r="Y124" s="41"/>
    </row>
    <row r="125" spans="24:25">
      <c r="X125" s="41"/>
      <c r="Y125" s="41"/>
    </row>
    <row r="126" spans="24:25">
      <c r="X126" s="41"/>
      <c r="Y126" s="41"/>
    </row>
    <row r="127" spans="24:25">
      <c r="X127" s="41"/>
      <c r="Y127" s="41"/>
    </row>
    <row r="128" spans="24:25">
      <c r="X128" s="41"/>
      <c r="Y128" s="41"/>
    </row>
    <row r="129" spans="24:25">
      <c r="X129" s="41"/>
      <c r="Y129" s="41"/>
    </row>
    <row r="130" spans="24:25">
      <c r="X130" s="41"/>
      <c r="Y130" s="41"/>
    </row>
    <row r="131" spans="24:25">
      <c r="X131" s="41"/>
      <c r="Y131" s="41"/>
    </row>
    <row r="132" spans="24:25">
      <c r="X132" s="41"/>
      <c r="Y132" s="41"/>
    </row>
    <row r="133" spans="24:25">
      <c r="X133" s="41"/>
      <c r="Y133" s="41"/>
    </row>
    <row r="134" spans="24:25">
      <c r="X134" s="41"/>
      <c r="Y134" s="41"/>
    </row>
    <row r="135" spans="24:25">
      <c r="X135" s="41"/>
      <c r="Y135" s="41"/>
    </row>
    <row r="136" spans="24:25">
      <c r="X136" s="41"/>
      <c r="Y136" s="41"/>
    </row>
    <row r="137" spans="24:25">
      <c r="X137" s="41"/>
      <c r="Y137" s="41"/>
    </row>
    <row r="138" spans="24:25">
      <c r="X138" s="41"/>
      <c r="Y138" s="41"/>
    </row>
    <row r="139" spans="24:25">
      <c r="X139" s="41"/>
      <c r="Y139" s="41"/>
    </row>
    <row r="140" spans="24:25">
      <c r="X140" s="41"/>
      <c r="Y140" s="41"/>
    </row>
  </sheetData>
  <autoFilter ref="A6:AB67"/>
  <mergeCells count="1">
    <mergeCell ref="B4:AB4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2016-04-20T12:24:54Z</dcterms:modified>
</cp:coreProperties>
</file>