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165" windowWidth="14805" windowHeight="4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Лист1!$A$6:$AB$50</definedName>
  </definedNames>
  <calcPr calcId="145621"/>
</workbook>
</file>

<file path=xl/calcChain.xml><?xml version="1.0" encoding="utf-8"?>
<calcChain xmlns="http://schemas.openxmlformats.org/spreadsheetml/2006/main">
  <c r="X53" i="1" l="1"/>
  <c r="X52" i="1"/>
  <c r="Y49" i="1"/>
  <c r="X44" i="1" l="1"/>
  <c r="Y36" i="1" l="1"/>
  <c r="X36" i="1"/>
  <c r="Y16" i="1"/>
  <c r="X16" i="1"/>
  <c r="X12" i="1"/>
  <c r="Y43" i="1"/>
  <c r="Y24" i="1"/>
  <c r="Y42" i="1"/>
  <c r="Y23" i="1"/>
  <c r="Y41" i="1"/>
  <c r="Y40" i="1"/>
  <c r="Y39" i="1"/>
  <c r="Y38" i="1"/>
  <c r="X32" i="1"/>
  <c r="Y22" i="1"/>
  <c r="Y20" i="1"/>
  <c r="X19" i="1"/>
  <c r="Y18" i="1"/>
  <c r="Y31" i="1"/>
  <c r="Y30" i="1"/>
  <c r="Y11" i="1"/>
  <c r="Y10" i="1"/>
  <c r="Y9" i="1"/>
  <c r="Y12" i="1" s="1"/>
  <c r="Y29" i="1"/>
  <c r="Y19" i="1" l="1"/>
  <c r="Y25" i="1" s="1"/>
  <c r="Y26" i="1" s="1"/>
  <c r="Y46" i="1" s="1"/>
  <c r="X25" i="1"/>
  <c r="X45" i="1"/>
  <c r="Y44" i="1"/>
  <c r="X26" i="1"/>
  <c r="Y32" i="1"/>
  <c r="Y45" i="1" l="1"/>
  <c r="Y47" i="1" s="1"/>
  <c r="Y50" i="1" s="1"/>
</calcChain>
</file>

<file path=xl/sharedStrings.xml><?xml version="1.0" encoding="utf-8"?>
<sst xmlns="http://schemas.openxmlformats.org/spreadsheetml/2006/main" count="458" uniqueCount="165">
  <si>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</si>
  <si>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</si>
  <si>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</si>
  <si>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</si>
  <si>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</si>
  <si>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</si>
  <si>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</si>
  <si>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</si>
  <si>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</si>
  <si>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</si>
  <si>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</si>
  <si>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</si>
  <si>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</si>
  <si>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</si>
  <si>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</si>
  <si>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</si>
  <si>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</si>
  <si>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</si>
  <si>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</si>
  <si>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</si>
  <si>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</si>
  <si>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</si>
  <si>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</si>
  <si>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</si>
  <si>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</si>
  <si>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</si>
  <si>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</si>
  <si>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</si>
  <si>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</si>
  <si>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</si>
  <si>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 xml:space="preserve"> </t>
  </si>
  <si>
    <t>Включить следующие позиции</t>
  </si>
  <si>
    <t>Исключить следующие позиции</t>
  </si>
  <si>
    <t>ЭОТТ</t>
  </si>
  <si>
    <t>г.Астана, пр.Кабанбай батыра 17</t>
  </si>
  <si>
    <t>оплата по факту оказания услуг</t>
  </si>
  <si>
    <t>АО "РД "КазМунайГаз"</t>
  </si>
  <si>
    <t>3. Услуги</t>
  </si>
  <si>
    <t>с даты заключения договора по 31 декабря 2016 года</t>
  </si>
  <si>
    <t>итого по услугам</t>
  </si>
  <si>
    <t>г.Астана</t>
  </si>
  <si>
    <t>столбец - 20, 21</t>
  </si>
  <si>
    <t>ОИ</t>
  </si>
  <si>
    <t>ОВХ</t>
  </si>
  <si>
    <t>ДМиРН</t>
  </si>
  <si>
    <t>ЮД</t>
  </si>
  <si>
    <t>Заңгерлік консультациялық қызметтер</t>
  </si>
  <si>
    <t>столбец - 11</t>
  </si>
  <si>
    <t>2. Работы</t>
  </si>
  <si>
    <t>итого по работам</t>
  </si>
  <si>
    <t>XV изменения и дополнения в План закупок товаров, работ и услуг  АО «РД «КазМунайГаз» на 2016 год</t>
  </si>
  <si>
    <t>1. Товары</t>
  </si>
  <si>
    <t>итого по товарам</t>
  </si>
  <si>
    <t>17-1 Т</t>
  </si>
  <si>
    <t>06.10.10.110.000.00.0168.000000000019</t>
  </si>
  <si>
    <t>Нефть</t>
  </si>
  <si>
    <t xml:space="preserve">Мұнай </t>
  </si>
  <si>
    <t>сырая, массовая доля воды не более 0,5%, массовая концентрация хлористых солей не более 300 мг/дм3, сернистая, средняя, группа 2, СТ РК 1347-2005</t>
  </si>
  <si>
    <t>Күкiрттi орташа 2 топ, судың салмақтық үлесі, %, хлорлы тұздардың 0, 5 аспайтын, жаппай шоғырландыруы, мг/дм3, 300 аспайтын</t>
  </si>
  <si>
    <t>Нефть сырая, соответствующая требованиям СТ РК 1347-2005, для дальнейшей переработке на НПЗ РК</t>
  </si>
  <si>
    <t xml:space="preserve">Шикі мұнай, СТ РК 1347-2005 талаптарына сәйкес келетін, одан әрі МӨЗ-де өңдеу үшін  </t>
  </si>
  <si>
    <t>март 2016 года</t>
  </si>
  <si>
    <t>НПЗ РК</t>
  </si>
  <si>
    <t xml:space="preserve"> DDP</t>
  </si>
  <si>
    <t>с 01 апреля 2016 года по 31 декабря 2016 года</t>
  </si>
  <si>
    <t>оплата по факту поставки товара</t>
  </si>
  <si>
    <t>тонна (метрическая)</t>
  </si>
  <si>
    <t>столбец - 12, 18, 20, 21 с учетом Дополнительного соглашения</t>
  </si>
  <si>
    <t>18-1 Т</t>
  </si>
  <si>
    <t>19-1 Т</t>
  </si>
  <si>
    <t xml:space="preserve">АО "РД"КазМунайГаз" </t>
  </si>
  <si>
    <t>20.59.42.900.009.00.0168.000000000000</t>
  </si>
  <si>
    <t xml:space="preserve"> Монометиланилин (N-метиланилин)</t>
  </si>
  <si>
    <t>Монометиланилин (N-метиланилин)</t>
  </si>
  <si>
    <t>технический, присадка к топливу, для повышения октанового числа</t>
  </si>
  <si>
    <t>техникалық, отынға қоспа, октан санын арттыру үшін</t>
  </si>
  <si>
    <t xml:space="preserve">Октаноповышающие присадки - Присадки N-метиланилин (ММА) для повышения октанового числа автобензина и улучшения качественных параметров </t>
  </si>
  <si>
    <t xml:space="preserve">Октан арттырушы қоспалар - авто жанармайдың октан санын арттыру және сапалық параметрлерін жақсартуға арналған N-метиланилин (ММА) отырғыштары </t>
  </si>
  <si>
    <t>март, апрель 2016 года</t>
  </si>
  <si>
    <t>Павлодарская область, г.Павлодар, ул.Химкомбинатовская 1, База ТОО "ПНХЗ"</t>
  </si>
  <si>
    <t>DDP</t>
  </si>
  <si>
    <t>с даты заключения договора по 31 декабря 2016 года (в течении 15 календарных дней с даты получения заявки на поставку товара)</t>
  </si>
  <si>
    <t>столбец - 18, 19, 20, 21 с учетом Дополнительного соглашения</t>
  </si>
  <si>
    <t>17-2 Т</t>
  </si>
  <si>
    <t>18-2 Т</t>
  </si>
  <si>
    <t>19-2 Т</t>
  </si>
  <si>
    <t>столбец - 18, 20, 21 с учетом Дополнительного соглашения</t>
  </si>
  <si>
    <t>5-1 Р</t>
  </si>
  <si>
    <t>19.20.99.000.000.00.0999.000000000000</t>
  </si>
  <si>
    <t>Работы по переработке нефти</t>
  </si>
  <si>
    <t>Мұнайды өңдеу бойынша жұмыстар</t>
  </si>
  <si>
    <t>Переработка нефти  в ПНХЗ(с учетом акцизов, смешивания и т.д.)</t>
  </si>
  <si>
    <t>ПНХЗ  мұнай өңдеу жөніндегі қызметті сатып алу (акцизді есепке ала отырып араластыру және т.б)</t>
  </si>
  <si>
    <t>Павлодарская область, г.Павлодар</t>
  </si>
  <si>
    <t>предоплата - 100%</t>
  </si>
  <si>
    <t>6-1 Р</t>
  </si>
  <si>
    <t>Переработка нефти/нафты  на АНПЗ (с учетом акцизов, ЦЗЛ и т.д.)</t>
  </si>
  <si>
    <t>АНПЗ  мұнай өңдеу жөніндегі қызметті сатып алу (акцизді есепке ала отырып араластыру және т.б)</t>
  </si>
  <si>
    <t>Атырауская область, г.Атырау</t>
  </si>
  <si>
    <t>5-2 Р</t>
  </si>
  <si>
    <t>6-2 Р</t>
  </si>
  <si>
    <t>123-1 У</t>
  </si>
  <si>
    <t>77.39.19.900.016.00.0777.000000000000</t>
  </si>
  <si>
    <t>Услуги по аренде резервуаров</t>
  </si>
  <si>
    <t>Резервуарларды жалдау жөніндегі көрсетілетін  қызметтер</t>
  </si>
  <si>
    <t>Услуги по аренде резервуаров для хранения мазута, дизельного топлива, автобензинов, авиакеросина</t>
  </si>
  <si>
    <t>Мазутты, дизель отынын, автожанармайды, авиакеросинді сақтау үшін резервуарларды жалдау</t>
  </si>
  <si>
    <t>октябрь, ноябрь 2016 года</t>
  </si>
  <si>
    <t>110-1 У</t>
  </si>
  <si>
    <t>52.29.19.100.000.00.0777.000000000000</t>
  </si>
  <si>
    <t>Услуги по транспортно-экспедиторскому обслуживанию</t>
  </si>
  <si>
    <t>Көліктік-экспедиторлық қызмет көрсету қызметтері</t>
  </si>
  <si>
    <t>Комплекс услуг по транспортно-экспедиторскому обслуживанию</t>
  </si>
  <si>
    <t>Көліктік-экспедиторлық қызмет көрсету жөніндегі қызметтер кешені</t>
  </si>
  <si>
    <t>Услуги транспортной экспедиции на подъездных путях ПНХЗ (грузоотправление нефтепродуктов). Услуга грузоотправления  нефтепродуктов на ПНХЗ (предъявление  груза к перевозке, оформление перевозочных документов)</t>
  </si>
  <si>
    <t xml:space="preserve">ПМХЗ кіреберіс жолдарындағы көлік экспедициясы қызметі (мұнай өнімдерін жүк ретінде жөнелту). ПМХЗ-де мұнай өнімдерін жүк ретінде жөнелту қызметтері (жүкті тасымалдауға беру, тасымал құжаттарын ресімдеу)  </t>
  </si>
  <si>
    <t>Павлодарская область, г.Павлодар, подъездные пути ТОО "ПНХЗ"</t>
  </si>
  <si>
    <t>столбец - 20, 21/ с учетом Дополнительного соглашения</t>
  </si>
  <si>
    <t>118-2 У</t>
  </si>
  <si>
    <t>52.21.19.900.022.00.0777.000000000000</t>
  </si>
  <si>
    <t>Услуги эксплуатации подъездных путей</t>
  </si>
  <si>
    <t>Кіріс жолдарын пайдалану қызметтері</t>
  </si>
  <si>
    <t>Услуги подъездных путей на ТОО "ПНХЗ", предоставление подъездного пути, оплата времени нахождения вагонов на п/п от подачи до уборки</t>
  </si>
  <si>
    <t xml:space="preserve">"ПНХЗ" ЖШС кіреберіс жолдарының қызметі, кіреберіс жолдарын беру, вагондарды алғанға дейін "ЛогистикТрансПВ" ЖШС кіреберіс жолдарында тұру уақытына ақы төлеу    </t>
  </si>
  <si>
    <t>Павлодарская область, г.Павлодар, ст. Павлодар-порт</t>
  </si>
  <si>
    <t>предоплата - 50%</t>
  </si>
  <si>
    <t>135 У</t>
  </si>
  <si>
    <t>49.20.12.200.000.00.0777.000000000000</t>
  </si>
  <si>
    <t>Услуги железнодорожного транспорта по перевозкам нефтепродуктов в вагонах-цистернах</t>
  </si>
  <si>
    <t>Жүкті экспедициялау бойынша қызметтер</t>
  </si>
  <si>
    <t xml:space="preserve">ТЭО по перевозке грузов жд транспортом с представлением услуг оперирования вагонов </t>
  </si>
  <si>
    <t xml:space="preserve">Вагондардың операциялық қызметі мен қоса жүкті темір жол көлігімен тасымалдау жөніндегі ТЭН. </t>
  </si>
  <si>
    <t>апрель, май 2016 года</t>
  </si>
  <si>
    <t>Республика Казахстан</t>
  </si>
  <si>
    <t>авансовый платеж - 50%</t>
  </si>
  <si>
    <t>158 У</t>
  </si>
  <si>
    <t>Услуги подъездных путей на ТОО "АНПЗ", предоставление подъездного пути, оплата времени нахождения вагонов на п/п от подачи до уборки.</t>
  </si>
  <si>
    <t xml:space="preserve">"АМӨЗ" ЖШС кіреберіс жолдарының қызметі, кіреберіс жолдарын беру, вагондарды алғанға дейін кіреберіс жолдарында тұру уақытына ақы төлеу. </t>
  </si>
  <si>
    <t>август 2016 года</t>
  </si>
  <si>
    <t>Атырауская область, г.Атырау, ст. Акжайык, п/п. ТОО "АНПЗ"</t>
  </si>
  <si>
    <t>с 01 сентября 2016 года по 31 декабря 2016 года</t>
  </si>
  <si>
    <t>столбец - 11, 14, 20, 21/исключается полностью</t>
  </si>
  <si>
    <t>110-2 У</t>
  </si>
  <si>
    <t>118-3 У</t>
  </si>
  <si>
    <t>135-1 У</t>
  </si>
  <si>
    <t>158-1 У</t>
  </si>
  <si>
    <t>156 У</t>
  </si>
  <si>
    <t>Услуги транспортной экспедиции на подъездных путях АНПЗ (грузоотправление нефтепродуктов). Услуга грузоотправления  нефтепродуктов на АНПЗ (предъявление  груза к перевозке, оформление перевозочных документов) .</t>
  </si>
  <si>
    <t xml:space="preserve">АМӨЗ кіреберіс жолдарындағы көлік экспедициясы қызметі (мұнай өнімдерін жүк ретінде жөнелту). АМӨЗ-де мұнай өнімдерін жүк ретінде жөнелту қызметтері (жүкті тасымалдауға беру, тасымал құжаттарын ресімдеу). </t>
  </si>
  <si>
    <t>сентябрь, октябрь 2016 года</t>
  </si>
  <si>
    <t>Атырауская область, г.Атырау, подъездные пути ТОО "АНПЗ"</t>
  </si>
  <si>
    <t>с 01 ноября 2016 года по 31 декабря 2016 года</t>
  </si>
  <si>
    <t>156-1 У</t>
  </si>
  <si>
    <t>23-1 У</t>
  </si>
  <si>
    <t>69.10.12.000.000.00.0777.000000000001</t>
  </si>
  <si>
    <t>Услуги юридические консультационные</t>
  </si>
  <si>
    <t xml:space="preserve">Услуги юридические консультационные и услуги представительские, связанные с рынком ценных бумаг </t>
  </si>
  <si>
    <t>Бағалы қағаздар рыногы байланысты заңгерлік консультациялық қызметтер және  өкілдік қызметтер</t>
  </si>
  <si>
    <t>Юридические консультационные услуги по сопровождению пост-IPO,  в т.ч. вопросы compliance</t>
  </si>
  <si>
    <t>Пост-IPO-ны, оның ішінде compliance мәселелерін алып жүру бойынша заңгерлік консультациялық қызметтер көрсету</t>
  </si>
  <si>
    <t>23-2 У</t>
  </si>
  <si>
    <t>итого включить</t>
  </si>
  <si>
    <t>итого по исключить</t>
  </si>
  <si>
    <t>столбец - 20, 21 с учетом Дополнительного соглашения</t>
  </si>
  <si>
    <t>к приказу АО "РД "КазМунайГаз" № 308/П от 21.12.2016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</si>
</sst>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\$#,##0_);[Red]&quot;($&quot;#,##0\)"/>
    <numFmt numFmtId="172" formatCode="\+0.0;\-0.0"/>
    <numFmt numFmtId="173" formatCode="\+0.0%;\-0.0%"/>
    <numFmt numFmtId="174" formatCode="_-* #,##0.00&quot;р.&quot;_-;\-* #,##0.00&quot;р.&quot;_-;_-* \-??&quot;р.&quot;_-;_-@_-"/>
    <numFmt numFmtId="175" formatCode="General_)"/>
    <numFmt numFmtId="176" formatCode="_-* #,##0_р_._-;\-* #,##0_р_._-;_-* \-_р_._-;_-@_-"/>
    <numFmt numFmtId="177" formatCode="_-* #,##0.00_р_._-;\-* #,##0.00_р_._-;_-* \-??_р_._-;_-@_-"/>
    <numFmt numFmtId="178" formatCode="0.0"/>
    <numFmt numFmtId="179" formatCode="_-* #,##0.00\ [$€]_-;\-* #,##0.00\ [$€]_-;_-* &quot;-&quot;??\ [$€]_-;_-@_-"/>
    <numFmt numFmtId="180" formatCode="&quot;€&quot;#,##0;[Red]\-&quot;€&quot;#,##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4" fontId="30" fillId="0" borderId="0">
      <protection locked="0"/>
    </xf>
    <xf numFmtId="174" fontId="30" fillId="0" borderId="0">
      <protection locked="0"/>
    </xf>
    <xf numFmtId="174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8" fontId="20" fillId="0" borderId="4" applyFont="0" applyFill="0" applyBorder="0" applyAlignment="0" applyProtection="0">
      <alignment horizontal="center"/>
    </xf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2" fontId="20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3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171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2" fontId="25" fillId="0" borderId="0"/>
    <xf numFmtId="173" fontId="25" fillId="0" borderId="0"/>
    <xf numFmtId="0" fontId="26" fillId="0" borderId="0" applyNumberFormat="0">
      <alignment horizontal="left"/>
    </xf>
    <xf numFmtId="40" fontId="17" fillId="18" borderId="5"/>
    <xf numFmtId="40" fontId="17" fillId="19" borderId="1"/>
    <xf numFmtId="40" fontId="17" fillId="20" borderId="5"/>
    <xf numFmtId="40" fontId="17" fillId="21" borderId="1"/>
    <xf numFmtId="49" fontId="27" fillId="22" borderId="6">
      <alignment horizontal="center"/>
    </xf>
    <xf numFmtId="49" fontId="27" fillId="23" borderId="6">
      <alignment horizontal="center"/>
    </xf>
    <xf numFmtId="49" fontId="17" fillId="22" borderId="6">
      <alignment horizontal="center"/>
    </xf>
    <xf numFmtId="49" fontId="17" fillId="23" borderId="6">
      <alignment horizontal="center"/>
    </xf>
    <xf numFmtId="49" fontId="28" fillId="0" borderId="0"/>
    <xf numFmtId="0" fontId="17" fillId="24" borderId="5"/>
    <xf numFmtId="0" fontId="17" fillId="25" borderId="1"/>
    <xf numFmtId="39" fontId="17" fillId="18" borderId="5"/>
    <xf numFmtId="40" fontId="17" fillId="19" borderId="1"/>
    <xf numFmtId="39" fontId="17" fillId="19" borderId="1"/>
    <xf numFmtId="40" fontId="17" fillId="20" borderId="5"/>
    <xf numFmtId="40" fontId="17" fillId="20" borderId="5"/>
    <xf numFmtId="40" fontId="17" fillId="21" borderId="1"/>
    <xf numFmtId="40" fontId="17" fillId="21" borderId="1"/>
    <xf numFmtId="49" fontId="27" fillId="22" borderId="6">
      <alignment vertical="center"/>
    </xf>
    <xf numFmtId="49" fontId="27" fillId="23" borderId="6">
      <alignment vertical="center"/>
    </xf>
    <xf numFmtId="49" fontId="28" fillId="22" borderId="6">
      <alignment vertical="center"/>
    </xf>
    <xf numFmtId="49" fontId="28" fillId="23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6" borderId="5"/>
    <xf numFmtId="40" fontId="17" fillId="27" borderId="1"/>
    <xf numFmtId="0" fontId="20" fillId="0" borderId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31" borderId="0" applyNumberFormat="0" applyBorder="0" applyAlignment="0" applyProtection="0"/>
    <xf numFmtId="175" fontId="23" fillId="0" borderId="7">
      <protection locked="0"/>
    </xf>
    <xf numFmtId="0" fontId="39" fillId="10" borderId="8" applyNumberFormat="0" applyAlignment="0" applyProtection="0"/>
    <xf numFmtId="0" fontId="40" fillId="12" borderId="9" applyNumberFormat="0" applyAlignment="0" applyProtection="0"/>
    <xf numFmtId="0" fontId="41" fillId="12" borderId="8" applyNumberFormat="0" applyAlignment="0" applyProtection="0"/>
    <xf numFmtId="167" fontId="1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5" fontId="31" fillId="32" borderId="7"/>
    <xf numFmtId="0" fontId="36" fillId="0" borderId="13" applyNumberFormat="0" applyFill="0" applyAlignment="0" applyProtection="0"/>
    <xf numFmtId="0" fontId="17" fillId="0" borderId="0"/>
    <xf numFmtId="0" fontId="42" fillId="33" borderId="14" applyNumberFormat="0" applyAlignment="0" applyProtection="0"/>
    <xf numFmtId="0" fontId="52" fillId="0" borderId="0" applyNumberFormat="0" applyFill="0" applyBorder="0" applyAlignment="0" applyProtection="0"/>
    <xf numFmtId="0" fontId="43" fillId="34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9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0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24" fillId="0" borderId="0" applyFill="0" applyBorder="0" applyAlignment="0" applyProtection="0"/>
    <xf numFmtId="18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6" borderId="0" applyNumberFormat="0" applyBorder="0" applyAlignment="0" applyProtection="0"/>
    <xf numFmtId="174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169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53" fillId="0" borderId="0"/>
    <xf numFmtId="0" fontId="17" fillId="0" borderId="0"/>
    <xf numFmtId="169" fontId="6" fillId="0" borderId="0" applyFont="0" applyFill="0" applyBorder="0" applyAlignment="0" applyProtection="0"/>
    <xf numFmtId="0" fontId="6" fillId="0" borderId="0"/>
    <xf numFmtId="177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7" fillId="0" borderId="0" applyFont="0" applyFill="0" applyBorder="0" applyAlignment="0" applyProtection="0"/>
    <xf numFmtId="0" fontId="1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61" fillId="0" borderId="0"/>
  </cellStyleXfs>
  <cellXfs count="89">
    <xf numFmtId="0" fontId="0" fillId="0" borderId="0" xfId="0"/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14" fontId="16" fillId="0" borderId="0" xfId="1" applyNumberFormat="1" applyFont="1" applyFill="1" applyBorder="1" applyAlignment="1">
      <alignment horizontal="center" vertical="center" wrapText="1"/>
    </xf>
    <xf numFmtId="14" fontId="58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58" fillId="0" borderId="1" xfId="14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14" fontId="22" fillId="0" borderId="21" xfId="1" applyNumberFormat="1" applyFont="1" applyFill="1" applyBorder="1" applyAlignment="1">
      <alignment horizontal="left" vertical="center"/>
    </xf>
    <xf numFmtId="14" fontId="15" fillId="0" borderId="21" xfId="1" applyNumberFormat="1" applyFont="1" applyFill="1" applyBorder="1" applyAlignment="1">
      <alignment horizontal="left" vertical="center"/>
    </xf>
    <xf numFmtId="0" fontId="58" fillId="0" borderId="21" xfId="14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vertical="center" wrapText="1"/>
    </xf>
    <xf numFmtId="0" fontId="58" fillId="0" borderId="21" xfId="2" applyFont="1" applyFill="1" applyBorder="1" applyAlignment="1">
      <alignment horizontal="center" vertical="center" wrapText="1"/>
    </xf>
    <xf numFmtId="0" fontId="59" fillId="0" borderId="21" xfId="13" applyFont="1" applyFill="1" applyBorder="1" applyAlignment="1">
      <alignment horizontal="center" vertical="top" wrapText="1"/>
    </xf>
    <xf numFmtId="3" fontId="22" fillId="0" borderId="21" xfId="13" applyNumberFormat="1" applyFont="1" applyFill="1" applyBorder="1" applyAlignment="1">
      <alignment horizontal="center" vertical="top" wrapText="1"/>
    </xf>
    <xf numFmtId="0" fontId="16" fillId="0" borderId="24" xfId="14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58" fillId="0" borderId="24" xfId="14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8" fillId="0" borderId="24" xfId="2" applyFont="1" applyFill="1" applyBorder="1" applyAlignment="1">
      <alignment horizontal="center" vertical="center" wrapText="1"/>
    </xf>
    <xf numFmtId="0" fontId="60" fillId="0" borderId="24" xfId="14" applyFont="1" applyFill="1" applyBorder="1" applyAlignment="1">
      <alignment horizontal="center" vertical="center" wrapText="1"/>
    </xf>
    <xf numFmtId="14" fontId="15" fillId="0" borderId="24" xfId="1" applyNumberFormat="1" applyFont="1" applyFill="1" applyBorder="1" applyAlignment="1">
      <alignment horizontal="left" vertical="center"/>
    </xf>
    <xf numFmtId="0" fontId="58" fillId="0" borderId="26" xfId="0" applyFont="1" applyFill="1" applyBorder="1" applyAlignment="1">
      <alignment horizontal="center" vertical="center" wrapText="1"/>
    </xf>
    <xf numFmtId="14" fontId="22" fillId="0" borderId="24" xfId="1" applyNumberFormat="1" applyFont="1" applyFill="1" applyBorder="1" applyAlignment="1">
      <alignment horizontal="left" vertical="center"/>
    </xf>
    <xf numFmtId="0" fontId="59" fillId="0" borderId="24" xfId="13" applyFont="1" applyFill="1" applyBorder="1" applyAlignment="1">
      <alignment horizontal="center" vertical="top" wrapText="1"/>
    </xf>
    <xf numFmtId="4" fontId="57" fillId="0" borderId="24" xfId="269" applyNumberFormat="1" applyFont="1" applyFill="1" applyBorder="1" applyAlignment="1">
      <alignment horizontal="center" vertical="center" wrapText="1"/>
    </xf>
    <xf numFmtId="0" fontId="16" fillId="0" borderId="24" xfId="19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 wrapText="1"/>
    </xf>
    <xf numFmtId="170" fontId="60" fillId="0" borderId="24" xfId="271" applyNumberFormat="1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 wrapText="1"/>
    </xf>
    <xf numFmtId="0" fontId="59" fillId="0" borderId="26" xfId="13" applyFont="1" applyFill="1" applyBorder="1" applyAlignment="1">
      <alignment horizontal="center" vertical="top" wrapText="1"/>
    </xf>
    <xf numFmtId="0" fontId="59" fillId="0" borderId="25" xfId="13" applyFont="1" applyFill="1" applyBorder="1" applyAlignment="1">
      <alignment horizontal="center" vertical="top" wrapText="1"/>
    </xf>
    <xf numFmtId="3" fontId="22" fillId="0" borderId="24" xfId="13" applyNumberFormat="1" applyFont="1" applyFill="1" applyBorder="1" applyAlignment="1">
      <alignment horizontal="center" vertical="top" wrapText="1"/>
    </xf>
    <xf numFmtId="14" fontId="58" fillId="0" borderId="0" xfId="14" applyNumberFormat="1" applyFont="1" applyFill="1" applyBorder="1" applyAlignment="1">
      <alignment horizontal="center" vertical="center" wrapText="1"/>
    </xf>
    <xf numFmtId="4" fontId="58" fillId="0" borderId="24" xfId="269" applyNumberFormat="1" applyFont="1" applyFill="1" applyBorder="1" applyAlignment="1">
      <alignment horizontal="center" vertical="center" wrapText="1"/>
    </xf>
    <xf numFmtId="0" fontId="58" fillId="0" borderId="24" xfId="19" applyFont="1" applyFill="1" applyBorder="1" applyAlignment="1">
      <alignment horizontal="center" vertical="center" wrapText="1"/>
    </xf>
    <xf numFmtId="0" fontId="58" fillId="0" borderId="25" xfId="14" applyFont="1" applyFill="1" applyBorder="1" applyAlignment="1">
      <alignment horizontal="center" vertical="center" wrapText="1"/>
    </xf>
    <xf numFmtId="170" fontId="58" fillId="0" borderId="24" xfId="271" applyNumberFormat="1" applyFont="1" applyFill="1" applyBorder="1" applyAlignment="1">
      <alignment horizontal="center" vertical="center"/>
    </xf>
    <xf numFmtId="0" fontId="56" fillId="0" borderId="0" xfId="0" applyFont="1" applyFill="1"/>
    <xf numFmtId="0" fontId="57" fillId="0" borderId="0" xfId="0" applyFont="1" applyFill="1"/>
    <xf numFmtId="0" fontId="56" fillId="0" borderId="17" xfId="0" applyFont="1" applyFill="1" applyBorder="1" applyAlignment="1">
      <alignment horizontal="center"/>
    </xf>
    <xf numFmtId="0" fontId="55" fillId="0" borderId="18" xfId="13" applyFont="1" applyFill="1" applyBorder="1" applyAlignment="1">
      <alignment horizontal="center" vertical="top" wrapText="1"/>
    </xf>
    <xf numFmtId="0" fontId="55" fillId="0" borderId="19" xfId="13" applyFont="1" applyFill="1" applyBorder="1" applyAlignment="1">
      <alignment horizontal="center" vertical="top" wrapText="1"/>
    </xf>
    <xf numFmtId="0" fontId="55" fillId="0" borderId="1" xfId="13" applyFont="1" applyFill="1" applyBorder="1" applyAlignment="1">
      <alignment horizontal="center" vertical="top" wrapText="1"/>
    </xf>
    <xf numFmtId="0" fontId="55" fillId="0" borderId="24" xfId="13" applyFont="1" applyFill="1" applyBorder="1" applyAlignment="1">
      <alignment horizontal="center" vertical="top" wrapText="1"/>
    </xf>
    <xf numFmtId="0" fontId="58" fillId="0" borderId="24" xfId="14" applyFont="1" applyFill="1" applyBorder="1" applyAlignment="1">
      <alignment horizontal="center" vertical="center"/>
    </xf>
    <xf numFmtId="49" fontId="58" fillId="0" borderId="24" xfId="272" applyNumberFormat="1" applyFont="1" applyFill="1" applyBorder="1" applyAlignment="1">
      <alignment horizontal="center" vertical="center" wrapText="1"/>
    </xf>
    <xf numFmtId="4" fontId="58" fillId="0" borderId="24" xfId="14" applyNumberFormat="1" applyFont="1" applyFill="1" applyBorder="1" applyAlignment="1">
      <alignment horizontal="center" vertical="center"/>
    </xf>
    <xf numFmtId="0" fontId="58" fillId="0" borderId="24" xfId="13" applyFont="1" applyFill="1" applyBorder="1" applyAlignment="1">
      <alignment horizontal="center" vertical="center" wrapText="1"/>
    </xf>
    <xf numFmtId="0" fontId="58" fillId="0" borderId="24" xfId="14" applyFont="1" applyFill="1" applyBorder="1" applyAlignment="1">
      <alignment horizontal="center"/>
    </xf>
    <xf numFmtId="4" fontId="22" fillId="0" borderId="24" xfId="14" applyNumberFormat="1" applyFont="1" applyFill="1" applyBorder="1" applyAlignment="1">
      <alignment horizontal="center" vertical="center"/>
    </xf>
    <xf numFmtId="0" fontId="58" fillId="0" borderId="1" xfId="19" applyFont="1" applyFill="1" applyBorder="1" applyAlignment="1">
      <alignment horizontal="center" vertical="center" wrapText="1"/>
    </xf>
    <xf numFmtId="0" fontId="58" fillId="0" borderId="20" xfId="14" applyFont="1" applyFill="1" applyBorder="1" applyAlignment="1">
      <alignment horizontal="center" vertical="center" wrapText="1"/>
    </xf>
    <xf numFmtId="4" fontId="58" fillId="0" borderId="1" xfId="269" applyNumberFormat="1" applyFont="1" applyFill="1" applyBorder="1" applyAlignment="1">
      <alignment horizontal="center" vertical="center" wrapText="1"/>
    </xf>
    <xf numFmtId="4" fontId="22" fillId="0" borderId="1" xfId="269" applyNumberFormat="1" applyFont="1" applyFill="1" applyBorder="1" applyAlignment="1">
      <alignment horizontal="center" vertical="center" wrapText="1"/>
    </xf>
    <xf numFmtId="0" fontId="58" fillId="0" borderId="2" xfId="14" applyFont="1" applyFill="1" applyBorder="1" applyAlignment="1">
      <alignment horizontal="center" vertical="center" wrapText="1"/>
    </xf>
    <xf numFmtId="4" fontId="22" fillId="0" borderId="24" xfId="269" applyNumberFormat="1" applyFont="1" applyFill="1" applyBorder="1" applyAlignment="1">
      <alignment horizontal="center" vertical="center" wrapText="1"/>
    </xf>
    <xf numFmtId="0" fontId="58" fillId="0" borderId="26" xfId="14" applyFont="1" applyFill="1" applyBorder="1" applyAlignment="1">
      <alignment horizontal="center" vertical="center" wrapText="1"/>
    </xf>
    <xf numFmtId="0" fontId="60" fillId="0" borderId="24" xfId="14" applyFont="1" applyFill="1" applyBorder="1" applyAlignment="1">
      <alignment horizontal="center" vertical="center"/>
    </xf>
    <xf numFmtId="49" fontId="60" fillId="0" borderId="24" xfId="272" applyNumberFormat="1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 vertical="center"/>
    </xf>
    <xf numFmtId="4" fontId="16" fillId="0" borderId="24" xfId="14" applyNumberFormat="1" applyFont="1" applyFill="1" applyBorder="1" applyAlignment="1">
      <alignment horizontal="center" vertical="center"/>
    </xf>
    <xf numFmtId="0" fontId="16" fillId="0" borderId="24" xfId="13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/>
    </xf>
    <xf numFmtId="0" fontId="63" fillId="0" borderId="24" xfId="14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/>
    </xf>
    <xf numFmtId="4" fontId="64" fillId="0" borderId="24" xfId="14" applyNumberFormat="1" applyFont="1" applyFill="1" applyBorder="1" applyAlignment="1">
      <alignment horizontal="center" vertical="center"/>
    </xf>
    <xf numFmtId="0" fontId="16" fillId="0" borderId="26" xfId="14" applyFont="1" applyFill="1" applyBorder="1" applyAlignment="1">
      <alignment horizontal="center"/>
    </xf>
    <xf numFmtId="3" fontId="56" fillId="0" borderId="24" xfId="269" applyNumberFormat="1" applyFont="1" applyFill="1" applyBorder="1" applyAlignment="1">
      <alignment horizontal="center" vertical="center" wrapText="1"/>
    </xf>
    <xf numFmtId="0" fontId="58" fillId="0" borderId="21" xfId="19" applyFont="1" applyFill="1" applyBorder="1" applyAlignment="1">
      <alignment horizontal="center" vertical="center" wrapText="1"/>
    </xf>
    <xf numFmtId="0" fontId="58" fillId="0" borderId="22" xfId="14" applyFont="1" applyFill="1" applyBorder="1" applyAlignment="1">
      <alignment horizontal="center" vertical="center" wrapText="1"/>
    </xf>
    <xf numFmtId="4" fontId="58" fillId="0" borderId="21" xfId="269" applyNumberFormat="1" applyFont="1" applyFill="1" applyBorder="1" applyAlignment="1">
      <alignment horizontal="center" vertical="center" wrapText="1"/>
    </xf>
    <xf numFmtId="4" fontId="15" fillId="0" borderId="21" xfId="269" applyNumberFormat="1" applyFont="1" applyFill="1" applyBorder="1" applyAlignment="1">
      <alignment horizontal="center" vertical="center" wrapText="1"/>
    </xf>
    <xf numFmtId="0" fontId="58" fillId="0" borderId="23" xfId="14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4" fontId="22" fillId="0" borderId="0" xfId="0" applyNumberFormat="1" applyFont="1" applyFill="1"/>
    <xf numFmtId="4" fontId="56" fillId="0" borderId="0" xfId="0" applyNumberFormat="1" applyFont="1" applyFill="1"/>
    <xf numFmtId="4" fontId="57" fillId="0" borderId="0" xfId="0" applyNumberFormat="1" applyFont="1" applyFill="1"/>
  </cellXfs>
  <cellStyles count="273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8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72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71" builtinId="3"/>
    <cellStyle name="Финансовый 2" xfId="10"/>
    <cellStyle name="Финансовый 2 2" xfId="179"/>
    <cellStyle name="Финансовый 2 3" xfId="178"/>
    <cellStyle name="Финансовый 2 3 2" xfId="269"/>
    <cellStyle name="Финансовый 2 3 2 2" xfId="270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topLeftCell="J37" zoomScale="85" zoomScaleNormal="85" workbookViewId="0">
      <selection activeCell="L56" sqref="L56:N62"/>
    </sheetView>
  </sheetViews>
  <sheetFormatPr defaultRowHeight="12.75"/>
  <cols>
    <col min="1" max="1" width="17.28515625" style="49" customWidth="1"/>
    <col min="2" max="3" width="9.140625" style="49"/>
    <col min="4" max="4" width="12" style="49" customWidth="1"/>
    <col min="5" max="5" width="26.7109375" style="49" customWidth="1"/>
    <col min="6" max="6" width="23.85546875" style="49" customWidth="1"/>
    <col min="7" max="7" width="31.140625" style="49" customWidth="1"/>
    <col min="8" max="8" width="32" style="49" customWidth="1"/>
    <col min="9" max="9" width="33" style="49" customWidth="1"/>
    <col min="10" max="10" width="32" style="49" customWidth="1"/>
    <col min="11" max="12" width="9.140625" style="49"/>
    <col min="13" max="13" width="11.42578125" style="49" customWidth="1"/>
    <col min="14" max="14" width="11.85546875" style="49" customWidth="1"/>
    <col min="15" max="15" width="13.28515625" style="49" customWidth="1"/>
    <col min="16" max="16" width="15.5703125" style="49" customWidth="1"/>
    <col min="17" max="17" width="9.140625" style="49" customWidth="1"/>
    <col min="18" max="18" width="16.85546875" style="49" customWidth="1"/>
    <col min="19" max="19" width="31.28515625" style="49" customWidth="1"/>
    <col min="20" max="20" width="9.140625" style="49" customWidth="1"/>
    <col min="21" max="21" width="11.28515625" style="49" customWidth="1"/>
    <col min="22" max="22" width="13.5703125" style="49" customWidth="1"/>
    <col min="23" max="23" width="17.42578125" style="49" customWidth="1"/>
    <col min="24" max="24" width="19.42578125" style="49" customWidth="1"/>
    <col min="25" max="25" width="19.85546875" style="49" customWidth="1"/>
    <col min="26" max="26" width="6.5703125" style="49" customWidth="1"/>
    <col min="27" max="27" width="9.140625" style="49"/>
    <col min="28" max="28" width="22.42578125" style="49" customWidth="1"/>
    <col min="29" max="29" width="12.42578125" style="49" bestFit="1" customWidth="1"/>
    <col min="30" max="30" width="21" style="49" customWidth="1"/>
    <col min="31" max="31" width="12.42578125" style="49" bestFit="1" customWidth="1"/>
    <col min="32" max="16384" width="9.140625" style="49"/>
  </cols>
  <sheetData>
    <row r="1" spans="1:28" s="49" customFormat="1">
      <c r="X1" s="48" t="s">
        <v>29</v>
      </c>
    </row>
    <row r="2" spans="1:28" s="49" customFormat="1">
      <c r="X2" s="48" t="s">
        <v>164</v>
      </c>
    </row>
    <row r="4" spans="1:28" s="49" customFormat="1">
      <c r="B4" s="50" t="s">
        <v>50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8" s="49" customFormat="1" ht="77.25" thickBot="1">
      <c r="A5" s="6"/>
      <c r="B5" s="4" t="s">
        <v>0</v>
      </c>
      <c r="C5" s="4" t="s">
        <v>1</v>
      </c>
      <c r="D5" s="1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2" t="s">
        <v>17</v>
      </c>
      <c r="T5" s="2" t="s">
        <v>18</v>
      </c>
      <c r="U5" s="2" t="s">
        <v>19</v>
      </c>
      <c r="V5" s="3" t="s">
        <v>20</v>
      </c>
      <c r="W5" s="4" t="s">
        <v>21</v>
      </c>
      <c r="X5" s="4" t="s">
        <v>22</v>
      </c>
      <c r="Y5" s="4" t="s">
        <v>23</v>
      </c>
      <c r="Z5" s="4" t="s">
        <v>24</v>
      </c>
      <c r="AA5" s="4" t="s">
        <v>25</v>
      </c>
      <c r="AB5" s="4" t="s">
        <v>26</v>
      </c>
    </row>
    <row r="6" spans="1:28" s="49" customFormat="1" ht="13.5">
      <c r="A6" s="6"/>
      <c r="B6" s="51">
        <v>1</v>
      </c>
      <c r="C6" s="52">
        <v>2</v>
      </c>
      <c r="D6" s="52">
        <v>3</v>
      </c>
      <c r="E6" s="52">
        <v>4</v>
      </c>
      <c r="F6" s="52"/>
      <c r="G6" s="52">
        <v>5</v>
      </c>
      <c r="H6" s="52"/>
      <c r="I6" s="52">
        <v>6</v>
      </c>
      <c r="J6" s="52"/>
      <c r="K6" s="52">
        <v>7</v>
      </c>
      <c r="L6" s="52">
        <v>8</v>
      </c>
      <c r="M6" s="52">
        <v>9</v>
      </c>
      <c r="N6" s="52">
        <v>10</v>
      </c>
      <c r="O6" s="52">
        <v>11</v>
      </c>
      <c r="P6" s="52">
        <v>12</v>
      </c>
      <c r="Q6" s="52">
        <v>13</v>
      </c>
      <c r="R6" s="52">
        <v>14</v>
      </c>
      <c r="S6" s="52">
        <v>15</v>
      </c>
      <c r="T6" s="52">
        <v>16</v>
      </c>
      <c r="U6" s="52">
        <v>17</v>
      </c>
      <c r="V6" s="52">
        <v>18</v>
      </c>
      <c r="W6" s="52">
        <v>19</v>
      </c>
      <c r="X6" s="52">
        <v>20</v>
      </c>
      <c r="Y6" s="52">
        <v>21</v>
      </c>
      <c r="Z6" s="52">
        <v>22</v>
      </c>
      <c r="AA6" s="52">
        <v>23</v>
      </c>
      <c r="AB6" s="52">
        <v>24</v>
      </c>
    </row>
    <row r="7" spans="1:28" s="49" customFormat="1" ht="13.5">
      <c r="A7" s="6"/>
      <c r="B7" s="8" t="s">
        <v>32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s="49" customFormat="1" ht="13.5">
      <c r="A8" s="6"/>
      <c r="B8" s="15" t="s">
        <v>51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s="49" customFormat="1" ht="63.75">
      <c r="A9" s="7" t="s">
        <v>44</v>
      </c>
      <c r="B9" s="55" t="s">
        <v>53</v>
      </c>
      <c r="C9" s="27" t="s">
        <v>36</v>
      </c>
      <c r="D9" s="56" t="s">
        <v>54</v>
      </c>
      <c r="E9" s="28" t="s">
        <v>55</v>
      </c>
      <c r="F9" s="28" t="s">
        <v>56</v>
      </c>
      <c r="G9" s="28" t="s">
        <v>57</v>
      </c>
      <c r="H9" s="28" t="s">
        <v>58</v>
      </c>
      <c r="I9" s="28" t="s">
        <v>59</v>
      </c>
      <c r="J9" s="28" t="s">
        <v>60</v>
      </c>
      <c r="K9" s="27" t="s">
        <v>42</v>
      </c>
      <c r="L9" s="55">
        <v>100</v>
      </c>
      <c r="M9" s="28">
        <v>710000000</v>
      </c>
      <c r="N9" s="29" t="s">
        <v>34</v>
      </c>
      <c r="O9" s="29" t="s">
        <v>61</v>
      </c>
      <c r="P9" s="29" t="s">
        <v>62</v>
      </c>
      <c r="Q9" s="55" t="s">
        <v>63</v>
      </c>
      <c r="R9" s="27" t="s">
        <v>64</v>
      </c>
      <c r="S9" s="45" t="s">
        <v>65</v>
      </c>
      <c r="T9" s="55">
        <v>168</v>
      </c>
      <c r="U9" s="46" t="s">
        <v>66</v>
      </c>
      <c r="V9" s="44">
        <v>569000</v>
      </c>
      <c r="W9" s="57">
        <v>31895</v>
      </c>
      <c r="X9" s="57">
        <v>18148255000</v>
      </c>
      <c r="Y9" s="57">
        <f>X9*1.12</f>
        <v>20326045600.000004</v>
      </c>
      <c r="Z9" s="44" t="s">
        <v>43</v>
      </c>
      <c r="AA9" s="58">
        <v>2016</v>
      </c>
      <c r="AB9" s="27" t="s">
        <v>67</v>
      </c>
    </row>
    <row r="10" spans="1:28" s="49" customFormat="1" ht="63.75">
      <c r="A10" s="7" t="s">
        <v>44</v>
      </c>
      <c r="B10" s="55" t="s">
        <v>68</v>
      </c>
      <c r="C10" s="27" t="s">
        <v>36</v>
      </c>
      <c r="D10" s="56" t="s">
        <v>54</v>
      </c>
      <c r="E10" s="28" t="s">
        <v>55</v>
      </c>
      <c r="F10" s="28" t="s">
        <v>56</v>
      </c>
      <c r="G10" s="28" t="s">
        <v>57</v>
      </c>
      <c r="H10" s="28" t="s">
        <v>58</v>
      </c>
      <c r="I10" s="28" t="s">
        <v>59</v>
      </c>
      <c r="J10" s="28" t="s">
        <v>60</v>
      </c>
      <c r="K10" s="27" t="s">
        <v>42</v>
      </c>
      <c r="L10" s="55">
        <v>100</v>
      </c>
      <c r="M10" s="28">
        <v>710000000</v>
      </c>
      <c r="N10" s="29" t="s">
        <v>34</v>
      </c>
      <c r="O10" s="29" t="s">
        <v>61</v>
      </c>
      <c r="P10" s="29" t="s">
        <v>62</v>
      </c>
      <c r="Q10" s="55" t="s">
        <v>63</v>
      </c>
      <c r="R10" s="27" t="s">
        <v>64</v>
      </c>
      <c r="S10" s="45" t="s">
        <v>65</v>
      </c>
      <c r="T10" s="55">
        <v>168</v>
      </c>
      <c r="U10" s="46" t="s">
        <v>66</v>
      </c>
      <c r="V10" s="44">
        <v>1973000</v>
      </c>
      <c r="W10" s="57">
        <v>31104</v>
      </c>
      <c r="X10" s="57">
        <v>61368192000</v>
      </c>
      <c r="Y10" s="57">
        <f>X10*1.12</f>
        <v>68732375040</v>
      </c>
      <c r="Z10" s="55" t="s">
        <v>43</v>
      </c>
      <c r="AA10" s="58">
        <v>2016</v>
      </c>
      <c r="AB10" s="27" t="s">
        <v>67</v>
      </c>
    </row>
    <row r="11" spans="1:28" s="49" customFormat="1" ht="102">
      <c r="A11" s="7" t="s">
        <v>44</v>
      </c>
      <c r="B11" s="55" t="s">
        <v>69</v>
      </c>
      <c r="C11" s="27" t="s">
        <v>70</v>
      </c>
      <c r="D11" s="56" t="s">
        <v>71</v>
      </c>
      <c r="E11" s="28" t="s">
        <v>72</v>
      </c>
      <c r="F11" s="28" t="s">
        <v>73</v>
      </c>
      <c r="G11" s="28" t="s">
        <v>74</v>
      </c>
      <c r="H11" s="28" t="s">
        <v>75</v>
      </c>
      <c r="I11" s="28" t="s">
        <v>76</v>
      </c>
      <c r="J11" s="28" t="s">
        <v>77</v>
      </c>
      <c r="K11" s="27" t="s">
        <v>33</v>
      </c>
      <c r="L11" s="55">
        <v>0</v>
      </c>
      <c r="M11" s="28">
        <v>710000000</v>
      </c>
      <c r="N11" s="29" t="s">
        <v>34</v>
      </c>
      <c r="O11" s="29" t="s">
        <v>78</v>
      </c>
      <c r="P11" s="29" t="s">
        <v>79</v>
      </c>
      <c r="Q11" s="55" t="s">
        <v>80</v>
      </c>
      <c r="R11" s="27" t="s">
        <v>81</v>
      </c>
      <c r="S11" s="45" t="s">
        <v>65</v>
      </c>
      <c r="T11" s="55">
        <v>168</v>
      </c>
      <c r="U11" s="46" t="s">
        <v>66</v>
      </c>
      <c r="V11" s="55">
        <v>464.39</v>
      </c>
      <c r="W11" s="57">
        <v>802500</v>
      </c>
      <c r="X11" s="57">
        <v>372673654.93000001</v>
      </c>
      <c r="Y11" s="57">
        <f>X11*1.12</f>
        <v>417394493.52160007</v>
      </c>
      <c r="Z11" s="59"/>
      <c r="AA11" s="58">
        <v>2016</v>
      </c>
      <c r="AB11" s="27" t="s">
        <v>82</v>
      </c>
    </row>
    <row r="12" spans="1:28" s="49" customFormat="1" ht="13.5">
      <c r="A12" s="7"/>
      <c r="B12" s="33" t="s">
        <v>52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60">
        <f>SUM(X9:X11)</f>
        <v>79889120654.929993</v>
      </c>
      <c r="Y12" s="60">
        <f>SUM(Y9:Y11)</f>
        <v>89475815133.521606</v>
      </c>
      <c r="Z12" s="34"/>
      <c r="AA12" s="34"/>
      <c r="AB12" s="34"/>
    </row>
    <row r="13" spans="1:28" s="49" customFormat="1" ht="13.5">
      <c r="A13" s="7"/>
      <c r="B13" s="15" t="s">
        <v>48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49" customFormat="1" ht="38.25">
      <c r="A14" s="7" t="s">
        <v>44</v>
      </c>
      <c r="B14" s="55" t="s">
        <v>87</v>
      </c>
      <c r="C14" s="27" t="s">
        <v>36</v>
      </c>
      <c r="D14" s="56" t="s">
        <v>88</v>
      </c>
      <c r="E14" s="28" t="s">
        <v>89</v>
      </c>
      <c r="F14" s="28" t="s">
        <v>90</v>
      </c>
      <c r="G14" s="28" t="s">
        <v>89</v>
      </c>
      <c r="H14" s="28" t="s">
        <v>90</v>
      </c>
      <c r="I14" s="28" t="s">
        <v>91</v>
      </c>
      <c r="J14" s="28" t="s">
        <v>92</v>
      </c>
      <c r="K14" s="27" t="s">
        <v>42</v>
      </c>
      <c r="L14" s="55">
        <v>100</v>
      </c>
      <c r="M14" s="28">
        <v>710000000</v>
      </c>
      <c r="N14" s="29" t="s">
        <v>34</v>
      </c>
      <c r="O14" s="29" t="s">
        <v>61</v>
      </c>
      <c r="P14" s="29" t="s">
        <v>93</v>
      </c>
      <c r="Q14" s="55"/>
      <c r="R14" s="27" t="s">
        <v>64</v>
      </c>
      <c r="S14" s="45" t="s">
        <v>94</v>
      </c>
      <c r="T14" s="59"/>
      <c r="U14" s="59"/>
      <c r="V14" s="59"/>
      <c r="W14" s="59"/>
      <c r="X14" s="57">
        <v>10156937567</v>
      </c>
      <c r="Y14" s="57">
        <v>11195184667</v>
      </c>
      <c r="Z14" s="55" t="s">
        <v>43</v>
      </c>
      <c r="AA14" s="58">
        <v>2016</v>
      </c>
      <c r="AB14" s="27" t="s">
        <v>41</v>
      </c>
    </row>
    <row r="15" spans="1:28" s="49" customFormat="1" ht="38.25">
      <c r="A15" s="7" t="s">
        <v>44</v>
      </c>
      <c r="B15" s="55" t="s">
        <v>95</v>
      </c>
      <c r="C15" s="27" t="s">
        <v>36</v>
      </c>
      <c r="D15" s="56" t="s">
        <v>88</v>
      </c>
      <c r="E15" s="28" t="s">
        <v>89</v>
      </c>
      <c r="F15" s="28" t="s">
        <v>90</v>
      </c>
      <c r="G15" s="28" t="s">
        <v>89</v>
      </c>
      <c r="H15" s="28" t="s">
        <v>90</v>
      </c>
      <c r="I15" s="28" t="s">
        <v>96</v>
      </c>
      <c r="J15" s="28" t="s">
        <v>97</v>
      </c>
      <c r="K15" s="27" t="s">
        <v>42</v>
      </c>
      <c r="L15" s="55">
        <v>100</v>
      </c>
      <c r="M15" s="28">
        <v>710000000</v>
      </c>
      <c r="N15" s="29" t="s">
        <v>34</v>
      </c>
      <c r="O15" s="29" t="s">
        <v>61</v>
      </c>
      <c r="P15" s="29" t="s">
        <v>98</v>
      </c>
      <c r="Q15" s="55"/>
      <c r="R15" s="27" t="s">
        <v>64</v>
      </c>
      <c r="S15" s="45" t="s">
        <v>94</v>
      </c>
      <c r="T15" s="59"/>
      <c r="U15" s="59"/>
      <c r="V15" s="59"/>
      <c r="W15" s="59"/>
      <c r="X15" s="57">
        <v>43492570626</v>
      </c>
      <c r="Y15" s="57">
        <v>48391850069</v>
      </c>
      <c r="Z15" s="55" t="s">
        <v>43</v>
      </c>
      <c r="AA15" s="58">
        <v>2016</v>
      </c>
      <c r="AB15" s="27" t="s">
        <v>41</v>
      </c>
    </row>
    <row r="16" spans="1:28" s="49" customFormat="1" ht="13.5">
      <c r="A16" s="7"/>
      <c r="B16" s="33" t="s">
        <v>49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60">
        <f>SUM(X14:X15)</f>
        <v>53649508193</v>
      </c>
      <c r="Y16" s="60">
        <f>SUM(Y14:Y15)</f>
        <v>59587034736</v>
      </c>
      <c r="Z16" s="34"/>
      <c r="AA16" s="34"/>
      <c r="AB16" s="34"/>
    </row>
    <row r="17" spans="1:28" s="49" customFormat="1" ht="13.5">
      <c r="A17" s="7"/>
      <c r="B17" s="15" t="s">
        <v>37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s="49" customFormat="1" ht="51">
      <c r="A18" s="43" t="s">
        <v>44</v>
      </c>
      <c r="B18" s="55" t="s">
        <v>101</v>
      </c>
      <c r="C18" s="27" t="s">
        <v>70</v>
      </c>
      <c r="D18" s="27" t="s">
        <v>102</v>
      </c>
      <c r="E18" s="28" t="s">
        <v>103</v>
      </c>
      <c r="F18" s="27" t="s">
        <v>104</v>
      </c>
      <c r="G18" s="28" t="s">
        <v>103</v>
      </c>
      <c r="H18" s="27" t="s">
        <v>104</v>
      </c>
      <c r="I18" s="28" t="s">
        <v>105</v>
      </c>
      <c r="J18" s="28" t="s">
        <v>106</v>
      </c>
      <c r="K18" s="27" t="s">
        <v>42</v>
      </c>
      <c r="L18" s="27">
        <v>100</v>
      </c>
      <c r="M18" s="28">
        <v>710000000</v>
      </c>
      <c r="N18" s="29" t="s">
        <v>34</v>
      </c>
      <c r="O18" s="29" t="s">
        <v>107</v>
      </c>
      <c r="P18" s="29" t="s">
        <v>93</v>
      </c>
      <c r="Q18" s="28"/>
      <c r="R18" s="27" t="s">
        <v>38</v>
      </c>
      <c r="S18" s="45" t="s">
        <v>94</v>
      </c>
      <c r="T18" s="27"/>
      <c r="U18" s="46"/>
      <c r="V18" s="44"/>
      <c r="W18" s="44"/>
      <c r="X18" s="44">
        <v>12145750</v>
      </c>
      <c r="Y18" s="44">
        <f t="shared" ref="Y18:Y24" si="0">X18*1.12</f>
        <v>13603240.000000002</v>
      </c>
      <c r="Z18" s="44" t="s">
        <v>43</v>
      </c>
      <c r="AA18" s="27">
        <v>2016</v>
      </c>
      <c r="AB18" s="27" t="s">
        <v>141</v>
      </c>
    </row>
    <row r="19" spans="1:28" s="49" customFormat="1" ht="102">
      <c r="A19" s="43" t="s">
        <v>44</v>
      </c>
      <c r="B19" s="55" t="s">
        <v>108</v>
      </c>
      <c r="C19" s="27" t="s">
        <v>70</v>
      </c>
      <c r="D19" s="27" t="s">
        <v>109</v>
      </c>
      <c r="E19" s="28" t="s">
        <v>110</v>
      </c>
      <c r="F19" s="27" t="s">
        <v>111</v>
      </c>
      <c r="G19" s="28" t="s">
        <v>112</v>
      </c>
      <c r="H19" s="27" t="s">
        <v>113</v>
      </c>
      <c r="I19" s="28" t="s">
        <v>114</v>
      </c>
      <c r="J19" s="28" t="s">
        <v>115</v>
      </c>
      <c r="K19" s="27" t="s">
        <v>33</v>
      </c>
      <c r="L19" s="27">
        <v>100</v>
      </c>
      <c r="M19" s="28">
        <v>710000000</v>
      </c>
      <c r="N19" s="29" t="s">
        <v>34</v>
      </c>
      <c r="O19" s="29" t="s">
        <v>78</v>
      </c>
      <c r="P19" s="29" t="s">
        <v>116</v>
      </c>
      <c r="Q19" s="28"/>
      <c r="R19" s="27" t="s">
        <v>38</v>
      </c>
      <c r="S19" s="45" t="s">
        <v>35</v>
      </c>
      <c r="T19" s="27"/>
      <c r="U19" s="46"/>
      <c r="V19" s="44"/>
      <c r="W19" s="44"/>
      <c r="X19" s="44">
        <f>289934319-14776664</f>
        <v>275157655</v>
      </c>
      <c r="Y19" s="44">
        <f t="shared" si="0"/>
        <v>308176573.60000002</v>
      </c>
      <c r="Z19" s="44"/>
      <c r="AA19" s="27">
        <v>2016</v>
      </c>
      <c r="AB19" s="27" t="s">
        <v>117</v>
      </c>
    </row>
    <row r="20" spans="1:28" s="49" customFormat="1" ht="76.5">
      <c r="A20" s="43" t="s">
        <v>44</v>
      </c>
      <c r="B20" s="55" t="s">
        <v>118</v>
      </c>
      <c r="C20" s="27" t="s">
        <v>70</v>
      </c>
      <c r="D20" s="27" t="s">
        <v>119</v>
      </c>
      <c r="E20" s="28" t="s">
        <v>120</v>
      </c>
      <c r="F20" s="27" t="s">
        <v>121</v>
      </c>
      <c r="G20" s="28" t="s">
        <v>120</v>
      </c>
      <c r="H20" s="27" t="s">
        <v>121</v>
      </c>
      <c r="I20" s="28" t="s">
        <v>122</v>
      </c>
      <c r="J20" s="28" t="s">
        <v>123</v>
      </c>
      <c r="K20" s="27" t="s">
        <v>42</v>
      </c>
      <c r="L20" s="27">
        <v>100</v>
      </c>
      <c r="M20" s="28">
        <v>710000000</v>
      </c>
      <c r="N20" s="29" t="s">
        <v>34</v>
      </c>
      <c r="O20" s="29" t="s">
        <v>61</v>
      </c>
      <c r="P20" s="29" t="s">
        <v>124</v>
      </c>
      <c r="Q20" s="28"/>
      <c r="R20" s="27" t="s">
        <v>64</v>
      </c>
      <c r="S20" s="45" t="s">
        <v>125</v>
      </c>
      <c r="T20" s="27"/>
      <c r="U20" s="46"/>
      <c r="V20" s="44"/>
      <c r="W20" s="44"/>
      <c r="X20" s="44">
        <v>8865322</v>
      </c>
      <c r="Y20" s="44">
        <f t="shared" si="0"/>
        <v>9929160.6400000006</v>
      </c>
      <c r="Z20" s="44"/>
      <c r="AA20" s="27">
        <v>2016</v>
      </c>
      <c r="AB20" s="27" t="s">
        <v>117</v>
      </c>
    </row>
    <row r="21" spans="1:28" s="49" customFormat="1" ht="51">
      <c r="A21" s="43" t="s">
        <v>44</v>
      </c>
      <c r="B21" s="55" t="s">
        <v>126</v>
      </c>
      <c r="C21" s="27" t="s">
        <v>70</v>
      </c>
      <c r="D21" s="27" t="s">
        <v>127</v>
      </c>
      <c r="E21" s="28" t="s">
        <v>128</v>
      </c>
      <c r="F21" s="28" t="s">
        <v>129</v>
      </c>
      <c r="G21" s="28" t="s">
        <v>128</v>
      </c>
      <c r="H21" s="28" t="s">
        <v>129</v>
      </c>
      <c r="I21" s="28" t="s">
        <v>130</v>
      </c>
      <c r="J21" s="28" t="s">
        <v>131</v>
      </c>
      <c r="K21" s="27" t="s">
        <v>33</v>
      </c>
      <c r="L21" s="28">
        <v>100</v>
      </c>
      <c r="M21" s="28">
        <v>710000000</v>
      </c>
      <c r="N21" s="29" t="s">
        <v>34</v>
      </c>
      <c r="O21" s="29" t="s">
        <v>132</v>
      </c>
      <c r="P21" s="29" t="s">
        <v>133</v>
      </c>
      <c r="Q21" s="27"/>
      <c r="R21" s="27" t="s">
        <v>38</v>
      </c>
      <c r="S21" s="45" t="s">
        <v>134</v>
      </c>
      <c r="T21" s="46"/>
      <c r="U21" s="27"/>
      <c r="V21" s="27"/>
      <c r="W21" s="44"/>
      <c r="X21" s="44">
        <v>1708800000</v>
      </c>
      <c r="Y21" s="44">
        <v>1913856000.0000002</v>
      </c>
      <c r="Z21" s="27"/>
      <c r="AA21" s="27">
        <v>2016</v>
      </c>
      <c r="AB21" s="27"/>
    </row>
    <row r="22" spans="1:28" s="49" customFormat="1" ht="63.75">
      <c r="A22" s="43" t="s">
        <v>44</v>
      </c>
      <c r="B22" s="55" t="s">
        <v>135</v>
      </c>
      <c r="C22" s="27" t="s">
        <v>36</v>
      </c>
      <c r="D22" s="27" t="s">
        <v>119</v>
      </c>
      <c r="E22" s="28" t="s">
        <v>120</v>
      </c>
      <c r="F22" s="27" t="s">
        <v>121</v>
      </c>
      <c r="G22" s="28" t="s">
        <v>120</v>
      </c>
      <c r="H22" s="27" t="s">
        <v>121</v>
      </c>
      <c r="I22" s="28" t="s">
        <v>136</v>
      </c>
      <c r="J22" s="28" t="s">
        <v>137</v>
      </c>
      <c r="K22" s="27" t="s">
        <v>42</v>
      </c>
      <c r="L22" s="27">
        <v>100</v>
      </c>
      <c r="M22" s="28">
        <v>710000000</v>
      </c>
      <c r="N22" s="29" t="s">
        <v>34</v>
      </c>
      <c r="O22" s="29" t="s">
        <v>138</v>
      </c>
      <c r="P22" s="29" t="s">
        <v>139</v>
      </c>
      <c r="Q22" s="28"/>
      <c r="R22" s="27" t="s">
        <v>140</v>
      </c>
      <c r="S22" s="45" t="s">
        <v>35</v>
      </c>
      <c r="T22" s="27"/>
      <c r="U22" s="46"/>
      <c r="V22" s="44"/>
      <c r="W22" s="44"/>
      <c r="X22" s="47">
        <v>9000000</v>
      </c>
      <c r="Y22" s="44">
        <f t="shared" si="0"/>
        <v>10080000.000000002</v>
      </c>
      <c r="Z22" s="44"/>
      <c r="AA22" s="27">
        <v>2016</v>
      </c>
      <c r="AB22" s="27"/>
    </row>
    <row r="23" spans="1:28" s="49" customFormat="1" ht="102">
      <c r="A23" s="43" t="s">
        <v>44</v>
      </c>
      <c r="B23" s="55" t="s">
        <v>146</v>
      </c>
      <c r="C23" s="27" t="s">
        <v>36</v>
      </c>
      <c r="D23" s="27" t="s">
        <v>109</v>
      </c>
      <c r="E23" s="28" t="s">
        <v>110</v>
      </c>
      <c r="F23" s="27" t="s">
        <v>111</v>
      </c>
      <c r="G23" s="28" t="s">
        <v>112</v>
      </c>
      <c r="H23" s="27" t="s">
        <v>113</v>
      </c>
      <c r="I23" s="28" t="s">
        <v>147</v>
      </c>
      <c r="J23" s="28" t="s">
        <v>148</v>
      </c>
      <c r="K23" s="27" t="s">
        <v>33</v>
      </c>
      <c r="L23" s="27">
        <v>100</v>
      </c>
      <c r="M23" s="28">
        <v>710000000</v>
      </c>
      <c r="N23" s="29" t="s">
        <v>34</v>
      </c>
      <c r="O23" s="29" t="s">
        <v>149</v>
      </c>
      <c r="P23" s="29" t="s">
        <v>150</v>
      </c>
      <c r="Q23" s="28"/>
      <c r="R23" s="27" t="s">
        <v>151</v>
      </c>
      <c r="S23" s="45" t="s">
        <v>35</v>
      </c>
      <c r="T23" s="27"/>
      <c r="U23" s="46"/>
      <c r="V23" s="44"/>
      <c r="W23" s="44"/>
      <c r="X23" s="44">
        <v>274000000</v>
      </c>
      <c r="Y23" s="44">
        <f t="shared" si="0"/>
        <v>306880000</v>
      </c>
      <c r="Z23" s="44"/>
      <c r="AA23" s="27">
        <v>2016</v>
      </c>
      <c r="AB23" s="27"/>
    </row>
    <row r="24" spans="1:28" s="49" customFormat="1" ht="51">
      <c r="A24" s="43" t="s">
        <v>45</v>
      </c>
      <c r="B24" s="55" t="s">
        <v>153</v>
      </c>
      <c r="C24" s="27" t="s">
        <v>36</v>
      </c>
      <c r="D24" s="27" t="s">
        <v>154</v>
      </c>
      <c r="E24" s="28" t="s">
        <v>155</v>
      </c>
      <c r="F24" s="28" t="s">
        <v>46</v>
      </c>
      <c r="G24" s="28" t="s">
        <v>156</v>
      </c>
      <c r="H24" s="28" t="s">
        <v>157</v>
      </c>
      <c r="I24" s="28" t="s">
        <v>158</v>
      </c>
      <c r="J24" s="28" t="s">
        <v>159</v>
      </c>
      <c r="K24" s="27" t="s">
        <v>33</v>
      </c>
      <c r="L24" s="27">
        <v>0</v>
      </c>
      <c r="M24" s="28">
        <v>710000000</v>
      </c>
      <c r="N24" s="29" t="s">
        <v>34</v>
      </c>
      <c r="O24" s="29" t="s">
        <v>78</v>
      </c>
      <c r="P24" s="27" t="s">
        <v>40</v>
      </c>
      <c r="Q24" s="28"/>
      <c r="R24" s="27" t="s">
        <v>38</v>
      </c>
      <c r="S24" s="45" t="s">
        <v>35</v>
      </c>
      <c r="T24" s="27"/>
      <c r="U24" s="46"/>
      <c r="V24" s="27"/>
      <c r="W24" s="27"/>
      <c r="X24" s="44">
        <v>43516000</v>
      </c>
      <c r="Y24" s="44">
        <f t="shared" si="0"/>
        <v>48737920.000000007</v>
      </c>
      <c r="Z24" s="44"/>
      <c r="AA24" s="27">
        <v>2016</v>
      </c>
      <c r="AB24" s="27" t="s">
        <v>47</v>
      </c>
    </row>
    <row r="25" spans="1:28" s="49" customFormat="1" ht="13.5">
      <c r="A25" s="7"/>
      <c r="B25" s="15" t="s">
        <v>39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>
        <f>SUM(X18:X24)</f>
        <v>2331484727</v>
      </c>
      <c r="Y25" s="22">
        <f>SUM(Y18:Y24)</f>
        <v>2611262894.2400002</v>
      </c>
      <c r="Z25" s="21"/>
      <c r="AA25" s="21"/>
      <c r="AB25" s="21"/>
    </row>
    <row r="26" spans="1:28" s="49" customFormat="1" ht="13.5">
      <c r="A26" s="7"/>
      <c r="B26" s="15" t="s">
        <v>162</v>
      </c>
      <c r="C26" s="34"/>
      <c r="D26" s="34"/>
      <c r="E26" s="34"/>
      <c r="F26" s="34"/>
      <c r="G26" s="40"/>
      <c r="H26" s="40"/>
      <c r="I26" s="40"/>
      <c r="J26" s="40"/>
      <c r="K26" s="34"/>
      <c r="L26" s="34"/>
      <c r="M26" s="34"/>
      <c r="N26" s="34"/>
      <c r="O26" s="34"/>
      <c r="P26" s="34"/>
      <c r="Q26" s="34"/>
      <c r="R26" s="34"/>
      <c r="S26" s="34"/>
      <c r="T26" s="41"/>
      <c r="U26" s="34"/>
      <c r="V26" s="34"/>
      <c r="W26" s="34"/>
      <c r="X26" s="42">
        <f>X25+X16+X12</f>
        <v>135870113574.92999</v>
      </c>
      <c r="Y26" s="42">
        <f>Y25+Y16+Y12</f>
        <v>151674112763.7616</v>
      </c>
      <c r="Z26" s="40"/>
      <c r="AA26" s="34"/>
      <c r="AB26" s="34"/>
    </row>
    <row r="27" spans="1:28" s="49" customFormat="1">
      <c r="A27" s="10"/>
      <c r="B27" s="5" t="s">
        <v>31</v>
      </c>
      <c r="C27" s="11"/>
      <c r="D27" s="11"/>
      <c r="E27" s="12"/>
      <c r="F27" s="12"/>
      <c r="G27" s="14"/>
      <c r="H27" s="14"/>
      <c r="I27" s="14"/>
      <c r="J27" s="14"/>
      <c r="K27" s="11"/>
      <c r="L27" s="12"/>
      <c r="M27" s="12"/>
      <c r="N27" s="13"/>
      <c r="O27" s="13"/>
      <c r="P27" s="12"/>
      <c r="Q27" s="11"/>
      <c r="R27" s="11"/>
      <c r="S27" s="61"/>
      <c r="T27" s="62"/>
      <c r="U27" s="11"/>
      <c r="V27" s="11"/>
      <c r="W27" s="63"/>
      <c r="X27" s="64"/>
      <c r="Y27" s="64"/>
      <c r="Z27" s="65"/>
      <c r="AA27" s="11"/>
      <c r="AB27" s="11"/>
    </row>
    <row r="28" spans="1:28" s="49" customFormat="1">
      <c r="A28" s="10"/>
      <c r="B28" s="31" t="s">
        <v>51</v>
      </c>
      <c r="C28" s="27"/>
      <c r="D28" s="27"/>
      <c r="E28" s="28"/>
      <c r="F28" s="28"/>
      <c r="G28" s="32"/>
      <c r="H28" s="32"/>
      <c r="I28" s="32"/>
      <c r="J28" s="32"/>
      <c r="K28" s="27"/>
      <c r="L28" s="28"/>
      <c r="M28" s="28"/>
      <c r="N28" s="29"/>
      <c r="O28" s="29"/>
      <c r="P28" s="28"/>
      <c r="Q28" s="27"/>
      <c r="R28" s="27"/>
      <c r="S28" s="45"/>
      <c r="T28" s="46"/>
      <c r="U28" s="27"/>
      <c r="V28" s="27"/>
      <c r="W28" s="44"/>
      <c r="X28" s="66"/>
      <c r="Y28" s="66"/>
      <c r="Z28" s="67"/>
      <c r="AA28" s="27"/>
      <c r="AB28" s="27"/>
    </row>
    <row r="29" spans="1:28" s="49" customFormat="1" ht="63.75">
      <c r="A29" s="6" t="s">
        <v>44</v>
      </c>
      <c r="B29" s="68" t="s">
        <v>83</v>
      </c>
      <c r="C29" s="23" t="s">
        <v>36</v>
      </c>
      <c r="D29" s="69" t="s">
        <v>54</v>
      </c>
      <c r="E29" s="25" t="s">
        <v>55</v>
      </c>
      <c r="F29" s="25" t="s">
        <v>56</v>
      </c>
      <c r="G29" s="25" t="s">
        <v>57</v>
      </c>
      <c r="H29" s="25" t="s">
        <v>58</v>
      </c>
      <c r="I29" s="25" t="s">
        <v>59</v>
      </c>
      <c r="J29" s="25" t="s">
        <v>60</v>
      </c>
      <c r="K29" s="23" t="s">
        <v>42</v>
      </c>
      <c r="L29" s="70">
        <v>100</v>
      </c>
      <c r="M29" s="25">
        <v>710000000</v>
      </c>
      <c r="N29" s="26" t="s">
        <v>34</v>
      </c>
      <c r="O29" s="26" t="s">
        <v>61</v>
      </c>
      <c r="P29" s="26" t="s">
        <v>62</v>
      </c>
      <c r="Q29" s="70" t="s">
        <v>63</v>
      </c>
      <c r="R29" s="23" t="s">
        <v>64</v>
      </c>
      <c r="S29" s="36" t="s">
        <v>65</v>
      </c>
      <c r="T29" s="70">
        <v>168</v>
      </c>
      <c r="U29" s="37" t="s">
        <v>66</v>
      </c>
      <c r="V29" s="35">
        <v>477000</v>
      </c>
      <c r="W29" s="71">
        <v>31895</v>
      </c>
      <c r="X29" s="71">
        <v>15213915000</v>
      </c>
      <c r="Y29" s="71">
        <f>X29*1.12</f>
        <v>17039584800.000002</v>
      </c>
      <c r="Z29" s="35" t="s">
        <v>43</v>
      </c>
      <c r="AA29" s="72">
        <v>2016</v>
      </c>
      <c r="AB29" s="23" t="s">
        <v>86</v>
      </c>
    </row>
    <row r="30" spans="1:28" s="49" customFormat="1" ht="63.75">
      <c r="A30" s="6" t="s">
        <v>44</v>
      </c>
      <c r="B30" s="68" t="s">
        <v>84</v>
      </c>
      <c r="C30" s="23" t="s">
        <v>36</v>
      </c>
      <c r="D30" s="69" t="s">
        <v>54</v>
      </c>
      <c r="E30" s="25" t="s">
        <v>55</v>
      </c>
      <c r="F30" s="25" t="s">
        <v>56</v>
      </c>
      <c r="G30" s="25" t="s">
        <v>57</v>
      </c>
      <c r="H30" s="25" t="s">
        <v>58</v>
      </c>
      <c r="I30" s="25" t="s">
        <v>59</v>
      </c>
      <c r="J30" s="25" t="s">
        <v>60</v>
      </c>
      <c r="K30" s="23" t="s">
        <v>42</v>
      </c>
      <c r="L30" s="70">
        <v>100</v>
      </c>
      <c r="M30" s="25">
        <v>710000000</v>
      </c>
      <c r="N30" s="26" t="s">
        <v>34</v>
      </c>
      <c r="O30" s="26" t="s">
        <v>61</v>
      </c>
      <c r="P30" s="26" t="s">
        <v>62</v>
      </c>
      <c r="Q30" s="70" t="s">
        <v>63</v>
      </c>
      <c r="R30" s="23" t="s">
        <v>64</v>
      </c>
      <c r="S30" s="36" t="s">
        <v>65</v>
      </c>
      <c r="T30" s="70">
        <v>168</v>
      </c>
      <c r="U30" s="37" t="s">
        <v>66</v>
      </c>
      <c r="V30" s="35">
        <v>2153000</v>
      </c>
      <c r="W30" s="71">
        <v>31104</v>
      </c>
      <c r="X30" s="71">
        <v>66966912000</v>
      </c>
      <c r="Y30" s="71">
        <f>X30*1.12</f>
        <v>75002941440</v>
      </c>
      <c r="Z30" s="70" t="s">
        <v>43</v>
      </c>
      <c r="AA30" s="72">
        <v>2016</v>
      </c>
      <c r="AB30" s="23" t="s">
        <v>86</v>
      </c>
    </row>
    <row r="31" spans="1:28" s="49" customFormat="1" ht="102">
      <c r="A31" s="6" t="s">
        <v>44</v>
      </c>
      <c r="B31" s="68" t="s">
        <v>85</v>
      </c>
      <c r="C31" s="23" t="s">
        <v>36</v>
      </c>
      <c r="D31" s="69" t="s">
        <v>71</v>
      </c>
      <c r="E31" s="25" t="s">
        <v>72</v>
      </c>
      <c r="F31" s="25" t="s">
        <v>73</v>
      </c>
      <c r="G31" s="25" t="s">
        <v>74</v>
      </c>
      <c r="H31" s="25" t="s">
        <v>75</v>
      </c>
      <c r="I31" s="25" t="s">
        <v>76</v>
      </c>
      <c r="J31" s="25" t="s">
        <v>77</v>
      </c>
      <c r="K31" s="23" t="s">
        <v>33</v>
      </c>
      <c r="L31" s="70">
        <v>0</v>
      </c>
      <c r="M31" s="25">
        <v>710000000</v>
      </c>
      <c r="N31" s="26" t="s">
        <v>34</v>
      </c>
      <c r="O31" s="26" t="s">
        <v>78</v>
      </c>
      <c r="P31" s="26" t="s">
        <v>79</v>
      </c>
      <c r="Q31" s="70" t="s">
        <v>80</v>
      </c>
      <c r="R31" s="23" t="s">
        <v>81</v>
      </c>
      <c r="S31" s="36" t="s">
        <v>65</v>
      </c>
      <c r="T31" s="70">
        <v>168</v>
      </c>
      <c r="U31" s="37" t="s">
        <v>66</v>
      </c>
      <c r="V31" s="70">
        <v>594.45000000000005</v>
      </c>
      <c r="W31" s="71">
        <v>802500</v>
      </c>
      <c r="X31" s="71">
        <v>477050137.5</v>
      </c>
      <c r="Y31" s="71">
        <f>X31*1.12</f>
        <v>534296154.00000006</v>
      </c>
      <c r="Z31" s="73"/>
      <c r="AA31" s="72">
        <v>2016</v>
      </c>
      <c r="AB31" s="23" t="s">
        <v>86</v>
      </c>
    </row>
    <row r="32" spans="1:28" s="49" customFormat="1">
      <c r="A32" s="6"/>
      <c r="B32" s="74" t="s">
        <v>52</v>
      </c>
      <c r="C32" s="23"/>
      <c r="D32" s="69"/>
      <c r="E32" s="25"/>
      <c r="F32" s="25"/>
      <c r="G32" s="75"/>
      <c r="H32" s="75"/>
      <c r="I32" s="75"/>
      <c r="J32" s="75"/>
      <c r="K32" s="23"/>
      <c r="L32" s="70"/>
      <c r="M32" s="25"/>
      <c r="N32" s="26"/>
      <c r="O32" s="26"/>
      <c r="P32" s="26"/>
      <c r="Q32" s="70"/>
      <c r="R32" s="23"/>
      <c r="S32" s="36"/>
      <c r="T32" s="76"/>
      <c r="U32" s="37"/>
      <c r="V32" s="70"/>
      <c r="W32" s="71"/>
      <c r="X32" s="77">
        <f>X29+X30+X31</f>
        <v>82657877137.5</v>
      </c>
      <c r="Y32" s="77">
        <f>Y29+Y30+Y31</f>
        <v>92576822394</v>
      </c>
      <c r="Z32" s="78"/>
      <c r="AA32" s="72"/>
      <c r="AB32" s="23"/>
    </row>
    <row r="33" spans="1:28" s="49" customFormat="1">
      <c r="A33" s="10"/>
      <c r="B33" s="31" t="s">
        <v>48</v>
      </c>
      <c r="C33" s="27"/>
      <c r="D33" s="27"/>
      <c r="E33" s="28"/>
      <c r="F33" s="28"/>
      <c r="G33" s="32"/>
      <c r="H33" s="32"/>
      <c r="I33" s="32"/>
      <c r="J33" s="32"/>
      <c r="K33" s="27"/>
      <c r="L33" s="28"/>
      <c r="M33" s="28"/>
      <c r="N33" s="29"/>
      <c r="O33" s="29"/>
      <c r="P33" s="28"/>
      <c r="Q33" s="27"/>
      <c r="R33" s="27"/>
      <c r="S33" s="45"/>
      <c r="T33" s="46"/>
      <c r="U33" s="27"/>
      <c r="V33" s="27"/>
      <c r="W33" s="44"/>
      <c r="X33" s="66"/>
      <c r="Y33" s="66"/>
      <c r="Z33" s="67"/>
      <c r="AA33" s="27"/>
      <c r="AB33" s="27"/>
    </row>
    <row r="34" spans="1:28" s="49" customFormat="1" ht="38.25">
      <c r="A34" s="6" t="s">
        <v>44</v>
      </c>
      <c r="B34" s="68" t="s">
        <v>99</v>
      </c>
      <c r="C34" s="23" t="s">
        <v>36</v>
      </c>
      <c r="D34" s="69" t="s">
        <v>88</v>
      </c>
      <c r="E34" s="25" t="s">
        <v>89</v>
      </c>
      <c r="F34" s="25" t="s">
        <v>90</v>
      </c>
      <c r="G34" s="25" t="s">
        <v>89</v>
      </c>
      <c r="H34" s="25" t="s">
        <v>90</v>
      </c>
      <c r="I34" s="25" t="s">
        <v>91</v>
      </c>
      <c r="J34" s="25" t="s">
        <v>92</v>
      </c>
      <c r="K34" s="23" t="s">
        <v>42</v>
      </c>
      <c r="L34" s="70">
        <v>100</v>
      </c>
      <c r="M34" s="25">
        <v>710000000</v>
      </c>
      <c r="N34" s="26" t="s">
        <v>34</v>
      </c>
      <c r="O34" s="26" t="s">
        <v>61</v>
      </c>
      <c r="P34" s="26" t="s">
        <v>93</v>
      </c>
      <c r="Q34" s="70"/>
      <c r="R34" s="23" t="s">
        <v>64</v>
      </c>
      <c r="S34" s="36" t="s">
        <v>94</v>
      </c>
      <c r="T34" s="73"/>
      <c r="U34" s="73"/>
      <c r="V34" s="73"/>
      <c r="W34" s="73"/>
      <c r="X34" s="71">
        <v>11342875304.219999</v>
      </c>
      <c r="Y34" s="71">
        <v>12497577602.219999</v>
      </c>
      <c r="Z34" s="70" t="s">
        <v>43</v>
      </c>
      <c r="AA34" s="72">
        <v>2016</v>
      </c>
      <c r="AB34" s="23" t="s">
        <v>163</v>
      </c>
    </row>
    <row r="35" spans="1:28" s="49" customFormat="1" ht="38.25">
      <c r="A35" s="6" t="s">
        <v>44</v>
      </c>
      <c r="B35" s="68" t="s">
        <v>100</v>
      </c>
      <c r="C35" s="23" t="s">
        <v>36</v>
      </c>
      <c r="D35" s="69" t="s">
        <v>88</v>
      </c>
      <c r="E35" s="25" t="s">
        <v>89</v>
      </c>
      <c r="F35" s="25" t="s">
        <v>90</v>
      </c>
      <c r="G35" s="25" t="s">
        <v>89</v>
      </c>
      <c r="H35" s="25" t="s">
        <v>90</v>
      </c>
      <c r="I35" s="25" t="s">
        <v>96</v>
      </c>
      <c r="J35" s="25" t="s">
        <v>97</v>
      </c>
      <c r="K35" s="23" t="s">
        <v>42</v>
      </c>
      <c r="L35" s="70">
        <v>100</v>
      </c>
      <c r="M35" s="25">
        <v>710000000</v>
      </c>
      <c r="N35" s="26" t="s">
        <v>34</v>
      </c>
      <c r="O35" s="26" t="s">
        <v>61</v>
      </c>
      <c r="P35" s="26" t="s">
        <v>98</v>
      </c>
      <c r="Q35" s="70"/>
      <c r="R35" s="23" t="s">
        <v>64</v>
      </c>
      <c r="S35" s="36" t="s">
        <v>94</v>
      </c>
      <c r="T35" s="73"/>
      <c r="U35" s="73"/>
      <c r="V35" s="73"/>
      <c r="W35" s="73"/>
      <c r="X35" s="71">
        <v>43667128590</v>
      </c>
      <c r="Y35" s="71">
        <v>48586095590</v>
      </c>
      <c r="Z35" s="70" t="s">
        <v>43</v>
      </c>
      <c r="AA35" s="72">
        <v>2016</v>
      </c>
      <c r="AB35" s="23" t="s">
        <v>163</v>
      </c>
    </row>
    <row r="36" spans="1:28" s="49" customFormat="1">
      <c r="A36" s="10"/>
      <c r="B36" s="31" t="s">
        <v>49</v>
      </c>
      <c r="C36" s="27"/>
      <c r="D36" s="27"/>
      <c r="E36" s="28"/>
      <c r="F36" s="28"/>
      <c r="G36" s="32"/>
      <c r="H36" s="32"/>
      <c r="I36" s="32"/>
      <c r="J36" s="32"/>
      <c r="K36" s="27"/>
      <c r="L36" s="28"/>
      <c r="M36" s="28"/>
      <c r="N36" s="29"/>
      <c r="O36" s="29"/>
      <c r="P36" s="28"/>
      <c r="Q36" s="27"/>
      <c r="R36" s="27"/>
      <c r="S36" s="45"/>
      <c r="T36" s="46"/>
      <c r="U36" s="27"/>
      <c r="V36" s="27"/>
      <c r="W36" s="44"/>
      <c r="X36" s="79">
        <f>X34+X35</f>
        <v>55010003894.220001</v>
      </c>
      <c r="Y36" s="79">
        <f>Y34+Y35</f>
        <v>61083673192.220001</v>
      </c>
      <c r="Z36" s="67"/>
      <c r="AA36" s="27"/>
      <c r="AB36" s="27"/>
    </row>
    <row r="37" spans="1:28" s="49" customFormat="1">
      <c r="A37" s="10"/>
      <c r="B37" s="16" t="s">
        <v>37</v>
      </c>
      <c r="C37" s="17"/>
      <c r="D37" s="17"/>
      <c r="E37" s="18"/>
      <c r="F37" s="18"/>
      <c r="G37" s="19"/>
      <c r="H37" s="19"/>
      <c r="I37" s="19"/>
      <c r="J37" s="19"/>
      <c r="K37" s="17"/>
      <c r="L37" s="18"/>
      <c r="M37" s="18"/>
      <c r="N37" s="20"/>
      <c r="O37" s="20"/>
      <c r="P37" s="18"/>
      <c r="Q37" s="17"/>
      <c r="R37" s="17"/>
      <c r="S37" s="80"/>
      <c r="T37" s="81"/>
      <c r="U37" s="17"/>
      <c r="V37" s="17"/>
      <c r="W37" s="82"/>
      <c r="X37" s="83"/>
      <c r="Y37" s="83"/>
      <c r="Z37" s="84"/>
      <c r="AA37" s="17"/>
      <c r="AB37" s="17"/>
    </row>
    <row r="38" spans="1:28" s="49" customFormat="1" ht="102">
      <c r="A38" s="6" t="s">
        <v>44</v>
      </c>
      <c r="B38" s="68" t="s">
        <v>142</v>
      </c>
      <c r="C38" s="23" t="s">
        <v>70</v>
      </c>
      <c r="D38" s="23" t="s">
        <v>109</v>
      </c>
      <c r="E38" s="25" t="s">
        <v>110</v>
      </c>
      <c r="F38" s="30" t="s">
        <v>111</v>
      </c>
      <c r="G38" s="25" t="s">
        <v>112</v>
      </c>
      <c r="H38" s="30" t="s">
        <v>113</v>
      </c>
      <c r="I38" s="25" t="s">
        <v>114</v>
      </c>
      <c r="J38" s="25" t="s">
        <v>115</v>
      </c>
      <c r="K38" s="23" t="s">
        <v>33</v>
      </c>
      <c r="L38" s="23">
        <v>100</v>
      </c>
      <c r="M38" s="25">
        <v>710000000</v>
      </c>
      <c r="N38" s="26" t="s">
        <v>34</v>
      </c>
      <c r="O38" s="26" t="s">
        <v>78</v>
      </c>
      <c r="P38" s="26" t="s">
        <v>116</v>
      </c>
      <c r="Q38" s="25"/>
      <c r="R38" s="23" t="s">
        <v>38</v>
      </c>
      <c r="S38" s="36" t="s">
        <v>35</v>
      </c>
      <c r="T38" s="23"/>
      <c r="U38" s="37"/>
      <c r="V38" s="35"/>
      <c r="W38" s="35"/>
      <c r="X38" s="35">
        <v>292654946</v>
      </c>
      <c r="Y38" s="35">
        <f t="shared" ref="Y38:Y42" si="1">X38*1.12</f>
        <v>327773539.52000004</v>
      </c>
      <c r="Z38" s="35"/>
      <c r="AA38" s="23">
        <v>2016</v>
      </c>
      <c r="AB38" s="23" t="s">
        <v>117</v>
      </c>
    </row>
    <row r="39" spans="1:28" s="49" customFormat="1" ht="76.5">
      <c r="A39" s="6" t="s">
        <v>44</v>
      </c>
      <c r="B39" s="68" t="s">
        <v>143</v>
      </c>
      <c r="C39" s="23" t="s">
        <v>70</v>
      </c>
      <c r="D39" s="23" t="s">
        <v>119</v>
      </c>
      <c r="E39" s="25" t="s">
        <v>120</v>
      </c>
      <c r="F39" s="30" t="s">
        <v>121</v>
      </c>
      <c r="G39" s="25" t="s">
        <v>120</v>
      </c>
      <c r="H39" s="30" t="s">
        <v>121</v>
      </c>
      <c r="I39" s="25" t="s">
        <v>122</v>
      </c>
      <c r="J39" s="25" t="s">
        <v>123</v>
      </c>
      <c r="K39" s="23" t="s">
        <v>42</v>
      </c>
      <c r="L39" s="23">
        <v>100</v>
      </c>
      <c r="M39" s="25">
        <v>710000000</v>
      </c>
      <c r="N39" s="26" t="s">
        <v>34</v>
      </c>
      <c r="O39" s="26" t="s">
        <v>61</v>
      </c>
      <c r="P39" s="26" t="s">
        <v>124</v>
      </c>
      <c r="Q39" s="25"/>
      <c r="R39" s="23" t="s">
        <v>64</v>
      </c>
      <c r="S39" s="36" t="s">
        <v>125</v>
      </c>
      <c r="T39" s="23"/>
      <c r="U39" s="37"/>
      <c r="V39" s="35"/>
      <c r="W39" s="35"/>
      <c r="X39" s="35">
        <v>9309060</v>
      </c>
      <c r="Y39" s="35">
        <f t="shared" si="1"/>
        <v>10426147.200000001</v>
      </c>
      <c r="Z39" s="35"/>
      <c r="AA39" s="23">
        <v>2016</v>
      </c>
      <c r="AB39" s="23" t="s">
        <v>117</v>
      </c>
    </row>
    <row r="40" spans="1:28" s="49" customFormat="1" ht="51">
      <c r="A40" s="6" t="s">
        <v>44</v>
      </c>
      <c r="B40" s="68" t="s">
        <v>144</v>
      </c>
      <c r="C40" s="23" t="s">
        <v>70</v>
      </c>
      <c r="D40" s="23" t="s">
        <v>127</v>
      </c>
      <c r="E40" s="85" t="s">
        <v>128</v>
      </c>
      <c r="F40" s="39" t="s">
        <v>129</v>
      </c>
      <c r="G40" s="39" t="s">
        <v>128</v>
      </c>
      <c r="H40" s="39" t="s">
        <v>129</v>
      </c>
      <c r="I40" s="25" t="s">
        <v>130</v>
      </c>
      <c r="J40" s="25" t="s">
        <v>131</v>
      </c>
      <c r="K40" s="23" t="s">
        <v>33</v>
      </c>
      <c r="L40" s="25">
        <v>100</v>
      </c>
      <c r="M40" s="25">
        <v>710000000</v>
      </c>
      <c r="N40" s="26" t="s">
        <v>34</v>
      </c>
      <c r="O40" s="26" t="s">
        <v>132</v>
      </c>
      <c r="P40" s="26" t="s">
        <v>133</v>
      </c>
      <c r="Q40" s="23"/>
      <c r="R40" s="23" t="s">
        <v>38</v>
      </c>
      <c r="S40" s="36" t="s">
        <v>134</v>
      </c>
      <c r="T40" s="37"/>
      <c r="U40" s="23"/>
      <c r="V40" s="23"/>
      <c r="W40" s="35"/>
      <c r="X40" s="35">
        <v>158141430</v>
      </c>
      <c r="Y40" s="35">
        <f t="shared" si="1"/>
        <v>177118401.60000002</v>
      </c>
      <c r="Z40" s="23"/>
      <c r="AA40" s="23">
        <v>2016</v>
      </c>
      <c r="AB40" s="23" t="s">
        <v>117</v>
      </c>
    </row>
    <row r="41" spans="1:28" s="49" customFormat="1" ht="63.75">
      <c r="A41" s="6" t="s">
        <v>44</v>
      </c>
      <c r="B41" s="68" t="s">
        <v>145</v>
      </c>
      <c r="C41" s="23" t="s">
        <v>36</v>
      </c>
      <c r="D41" s="23" t="s">
        <v>119</v>
      </c>
      <c r="E41" s="25" t="s">
        <v>120</v>
      </c>
      <c r="F41" s="30" t="s">
        <v>121</v>
      </c>
      <c r="G41" s="25" t="s">
        <v>120</v>
      </c>
      <c r="H41" s="30" t="s">
        <v>121</v>
      </c>
      <c r="I41" s="25" t="s">
        <v>136</v>
      </c>
      <c r="J41" s="25" t="s">
        <v>137</v>
      </c>
      <c r="K41" s="23" t="s">
        <v>42</v>
      </c>
      <c r="L41" s="23">
        <v>100</v>
      </c>
      <c r="M41" s="25">
        <v>710000000</v>
      </c>
      <c r="N41" s="26" t="s">
        <v>34</v>
      </c>
      <c r="O41" s="26" t="s">
        <v>138</v>
      </c>
      <c r="P41" s="26" t="s">
        <v>139</v>
      </c>
      <c r="Q41" s="25"/>
      <c r="R41" s="23" t="s">
        <v>140</v>
      </c>
      <c r="S41" s="36" t="s">
        <v>35</v>
      </c>
      <c r="T41" s="23"/>
      <c r="U41" s="37"/>
      <c r="V41" s="35"/>
      <c r="W41" s="35"/>
      <c r="X41" s="38">
        <v>8500000</v>
      </c>
      <c r="Y41" s="35">
        <f t="shared" si="1"/>
        <v>9520000</v>
      </c>
      <c r="Z41" s="35"/>
      <c r="AA41" s="23">
        <v>2016</v>
      </c>
      <c r="AB41" s="23" t="s">
        <v>117</v>
      </c>
    </row>
    <row r="42" spans="1:28" s="49" customFormat="1" ht="102">
      <c r="A42" s="6" t="s">
        <v>44</v>
      </c>
      <c r="B42" s="68" t="s">
        <v>152</v>
      </c>
      <c r="C42" s="23" t="s">
        <v>36</v>
      </c>
      <c r="D42" s="23" t="s">
        <v>109</v>
      </c>
      <c r="E42" s="25" t="s">
        <v>110</v>
      </c>
      <c r="F42" s="30" t="s">
        <v>111</v>
      </c>
      <c r="G42" s="25" t="s">
        <v>112</v>
      </c>
      <c r="H42" s="30" t="s">
        <v>113</v>
      </c>
      <c r="I42" s="25" t="s">
        <v>147</v>
      </c>
      <c r="J42" s="25" t="s">
        <v>148</v>
      </c>
      <c r="K42" s="23" t="s">
        <v>33</v>
      </c>
      <c r="L42" s="23">
        <v>100</v>
      </c>
      <c r="M42" s="25">
        <v>710000000</v>
      </c>
      <c r="N42" s="26" t="s">
        <v>34</v>
      </c>
      <c r="O42" s="26" t="s">
        <v>149</v>
      </c>
      <c r="P42" s="26" t="s">
        <v>150</v>
      </c>
      <c r="Q42" s="25"/>
      <c r="R42" s="23" t="s">
        <v>151</v>
      </c>
      <c r="S42" s="36" t="s">
        <v>35</v>
      </c>
      <c r="T42" s="23"/>
      <c r="U42" s="37"/>
      <c r="V42" s="35"/>
      <c r="W42" s="35"/>
      <c r="X42" s="35">
        <v>300000000</v>
      </c>
      <c r="Y42" s="35">
        <f t="shared" si="1"/>
        <v>336000000.00000006</v>
      </c>
      <c r="Z42" s="35"/>
      <c r="AA42" s="23">
        <v>2016</v>
      </c>
      <c r="AB42" s="23" t="s">
        <v>117</v>
      </c>
    </row>
    <row r="43" spans="1:28" s="49" customFormat="1" ht="51">
      <c r="A43" s="6" t="s">
        <v>45</v>
      </c>
      <c r="B43" s="68" t="s">
        <v>160</v>
      </c>
      <c r="C43" s="23" t="s">
        <v>36</v>
      </c>
      <c r="D43" s="23" t="s">
        <v>154</v>
      </c>
      <c r="E43" s="24" t="s">
        <v>155</v>
      </c>
      <c r="F43" s="24" t="s">
        <v>46</v>
      </c>
      <c r="G43" s="25" t="s">
        <v>156</v>
      </c>
      <c r="H43" s="25" t="s">
        <v>157</v>
      </c>
      <c r="I43" s="25" t="s">
        <v>158</v>
      </c>
      <c r="J43" s="39" t="s">
        <v>159</v>
      </c>
      <c r="K43" s="23" t="s">
        <v>33</v>
      </c>
      <c r="L43" s="23">
        <v>0</v>
      </c>
      <c r="M43" s="25">
        <v>710000000</v>
      </c>
      <c r="N43" s="26" t="s">
        <v>34</v>
      </c>
      <c r="O43" s="26" t="s">
        <v>78</v>
      </c>
      <c r="P43" s="23" t="s">
        <v>40</v>
      </c>
      <c r="Q43" s="25"/>
      <c r="R43" s="23" t="s">
        <v>38</v>
      </c>
      <c r="S43" s="36" t="s">
        <v>35</v>
      </c>
      <c r="T43" s="23"/>
      <c r="U43" s="37"/>
      <c r="V43" s="23"/>
      <c r="W43" s="23"/>
      <c r="X43" s="35">
        <v>65753150</v>
      </c>
      <c r="Y43" s="35">
        <f>X43</f>
        <v>65753150</v>
      </c>
      <c r="Z43" s="35"/>
      <c r="AA43" s="23">
        <v>2016</v>
      </c>
      <c r="AB43" s="23" t="s">
        <v>117</v>
      </c>
    </row>
    <row r="44" spans="1:28" s="49" customFormat="1">
      <c r="A44" s="10"/>
      <c r="B44" s="16" t="s">
        <v>39</v>
      </c>
      <c r="C44" s="17"/>
      <c r="D44" s="17"/>
      <c r="E44" s="18"/>
      <c r="F44" s="18"/>
      <c r="G44" s="19"/>
      <c r="H44" s="19"/>
      <c r="I44" s="19"/>
      <c r="J44" s="19"/>
      <c r="K44" s="17"/>
      <c r="L44" s="18"/>
      <c r="M44" s="18"/>
      <c r="N44" s="20"/>
      <c r="O44" s="20"/>
      <c r="P44" s="18"/>
      <c r="Q44" s="17"/>
      <c r="R44" s="17"/>
      <c r="S44" s="80"/>
      <c r="T44" s="81"/>
      <c r="U44" s="17"/>
      <c r="V44" s="17"/>
      <c r="W44" s="82"/>
      <c r="X44" s="83">
        <f>SUM(X38:X43)</f>
        <v>834358586</v>
      </c>
      <c r="Y44" s="83">
        <f>SUM(Y38:Y43)</f>
        <v>926591238.32000017</v>
      </c>
      <c r="Z44" s="84"/>
      <c r="AA44" s="17"/>
      <c r="AB44" s="17"/>
    </row>
    <row r="45" spans="1:28" s="49" customFormat="1">
      <c r="A45" s="10"/>
      <c r="B45" s="16" t="s">
        <v>161</v>
      </c>
      <c r="C45" s="17"/>
      <c r="D45" s="17"/>
      <c r="E45" s="18"/>
      <c r="F45" s="18"/>
      <c r="G45" s="19"/>
      <c r="H45" s="19"/>
      <c r="I45" s="19"/>
      <c r="J45" s="19"/>
      <c r="K45" s="17"/>
      <c r="L45" s="18"/>
      <c r="M45" s="18"/>
      <c r="N45" s="20"/>
      <c r="O45" s="20"/>
      <c r="P45" s="18"/>
      <c r="Q45" s="17"/>
      <c r="R45" s="17"/>
      <c r="S45" s="80"/>
      <c r="T45" s="81"/>
      <c r="U45" s="17"/>
      <c r="V45" s="17"/>
      <c r="W45" s="82"/>
      <c r="X45" s="83">
        <f>X44+X36+X32</f>
        <v>138502239617.72</v>
      </c>
      <c r="Y45" s="83">
        <f>Y44+Y36+Y32</f>
        <v>154587086824.54001</v>
      </c>
      <c r="Z45" s="84"/>
      <c r="AA45" s="17"/>
      <c r="AB45" s="17"/>
    </row>
    <row r="46" spans="1:28" s="49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86">
        <f>Y26</f>
        <v>151674112763.7616</v>
      </c>
      <c r="Z46" s="6" t="s">
        <v>27</v>
      </c>
      <c r="AA46" s="6"/>
      <c r="AB46" s="6"/>
    </row>
    <row r="47" spans="1:28" s="49" customForma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9"/>
      <c r="Y47" s="87">
        <f>Y45</f>
        <v>154587086824.54001</v>
      </c>
      <c r="Z47" s="6" t="s">
        <v>28</v>
      </c>
      <c r="AA47" s="6"/>
      <c r="AB47" s="6"/>
    </row>
    <row r="48" spans="1:28" s="49" customFormat="1">
      <c r="X48" s="88">
        <v>3192000000.0000005</v>
      </c>
      <c r="Y48" s="88">
        <v>173215955532.32901</v>
      </c>
    </row>
    <row r="49" spans="7:25" s="49" customFormat="1">
      <c r="X49" s="88">
        <v>176071675193.10779</v>
      </c>
      <c r="Y49" s="88">
        <f>Y48-Y46+Y47</f>
        <v>176128929593.10742</v>
      </c>
    </row>
    <row r="50" spans="7:25" s="49" customFormat="1">
      <c r="X50" s="88"/>
      <c r="Y50" s="88">
        <f>X49-Y49</f>
        <v>-57254399.999633789</v>
      </c>
    </row>
    <row r="51" spans="7:25" s="49" customFormat="1">
      <c r="X51" s="88">
        <v>172936929593.10779</v>
      </c>
      <c r="Y51" s="88"/>
    </row>
    <row r="52" spans="7:25" s="49" customFormat="1">
      <c r="X52" s="88">
        <f>Y49-X48</f>
        <v>172936929593.10742</v>
      </c>
    </row>
    <row r="53" spans="7:25" s="49" customFormat="1">
      <c r="G53" s="49" t="s">
        <v>30</v>
      </c>
      <c r="X53" s="88">
        <f>X51-X52</f>
        <v>3.662109375E-4</v>
      </c>
    </row>
    <row r="54" spans="7:25" s="49" customFormat="1">
      <c r="X54" s="88"/>
      <c r="Y54" s="88"/>
    </row>
    <row r="55" spans="7:25" s="49" customFormat="1">
      <c r="X55" s="88"/>
    </row>
    <row r="56" spans="7:25" s="49" customFormat="1">
      <c r="X56" s="48"/>
    </row>
    <row r="57" spans="7:25" s="49" customFormat="1">
      <c r="X57" s="48"/>
    </row>
    <row r="58" spans="7:25" s="49" customFormat="1">
      <c r="X58" s="48"/>
    </row>
    <row r="59" spans="7:25" s="49" customFormat="1">
      <c r="X59" s="48"/>
    </row>
    <row r="60" spans="7:25" s="49" customFormat="1">
      <c r="X60" s="48"/>
    </row>
    <row r="61" spans="7:25" s="49" customFormat="1">
      <c r="X61" s="48"/>
    </row>
    <row r="62" spans="7:25" s="49" customFormat="1">
      <c r="X62" s="48"/>
    </row>
    <row r="63" spans="7:25" s="49" customFormat="1">
      <c r="X63" s="48"/>
    </row>
    <row r="64" spans="7:25" s="49" customFormat="1">
      <c r="X64" s="48"/>
    </row>
    <row r="65" spans="24:24" s="49" customFormat="1">
      <c r="X65" s="48"/>
    </row>
    <row r="66" spans="24:24" s="49" customFormat="1">
      <c r="X66" s="48"/>
    </row>
    <row r="67" spans="24:24" s="49" customFormat="1">
      <c r="X67" s="48"/>
    </row>
    <row r="68" spans="24:24" s="49" customFormat="1">
      <c r="X68" s="48"/>
    </row>
    <row r="69" spans="24:24" s="49" customFormat="1">
      <c r="X69" s="48"/>
    </row>
    <row r="70" spans="24:24" s="49" customFormat="1">
      <c r="X70" s="48"/>
    </row>
    <row r="71" spans="24:24" s="49" customFormat="1">
      <c r="X71" s="48"/>
    </row>
    <row r="72" spans="24:24" s="49" customFormat="1">
      <c r="X72" s="48"/>
    </row>
    <row r="73" spans="24:24" s="49" customFormat="1">
      <c r="X73" s="48"/>
    </row>
    <row r="74" spans="24:24" s="49" customFormat="1">
      <c r="X74" s="48"/>
    </row>
    <row r="75" spans="24:24" s="49" customFormat="1">
      <c r="X75" s="48"/>
    </row>
    <row r="76" spans="24:24" s="49" customFormat="1">
      <c r="X76" s="48"/>
    </row>
    <row r="77" spans="24:24" s="49" customFormat="1">
      <c r="X77" s="48"/>
    </row>
    <row r="78" spans="24:24" s="49" customFormat="1">
      <c r="X78" s="48"/>
    </row>
    <row r="79" spans="24:24" s="49" customFormat="1">
      <c r="X79" s="48"/>
    </row>
    <row r="80" spans="24:24" s="49" customFormat="1">
      <c r="X80" s="48"/>
    </row>
    <row r="81" spans="24:24" s="49" customFormat="1">
      <c r="X81" s="48"/>
    </row>
    <row r="82" spans="24:24" s="49" customFormat="1">
      <c r="X82" s="48"/>
    </row>
    <row r="83" spans="24:24" s="49" customFormat="1">
      <c r="X83" s="48"/>
    </row>
    <row r="84" spans="24:24" s="49" customFormat="1">
      <c r="X84" s="48"/>
    </row>
    <row r="85" spans="24:24" s="49" customFormat="1">
      <c r="X85" s="48"/>
    </row>
    <row r="86" spans="24:24" s="49" customFormat="1">
      <c r="X86" s="48"/>
    </row>
    <row r="87" spans="24:24" s="49" customFormat="1">
      <c r="X87" s="48"/>
    </row>
    <row r="88" spans="24:24" s="49" customFormat="1">
      <c r="X88" s="48"/>
    </row>
    <row r="89" spans="24:24" s="49" customFormat="1">
      <c r="X89" s="48"/>
    </row>
    <row r="90" spans="24:24" s="49" customFormat="1">
      <c r="X90" s="48"/>
    </row>
    <row r="91" spans="24:24" s="49" customFormat="1">
      <c r="X91" s="48"/>
    </row>
    <row r="92" spans="24:24" s="49" customFormat="1">
      <c r="X92" s="48"/>
    </row>
    <row r="93" spans="24:24" s="49" customFormat="1">
      <c r="X93" s="48"/>
    </row>
    <row r="94" spans="24:24" s="49" customFormat="1">
      <c r="X94" s="48"/>
    </row>
    <row r="95" spans="24:24" s="49" customFormat="1">
      <c r="X95" s="48"/>
    </row>
    <row r="96" spans="24:24" s="49" customFormat="1">
      <c r="X96" s="48"/>
    </row>
    <row r="97" spans="24:24" s="49" customFormat="1">
      <c r="X97" s="48"/>
    </row>
    <row r="98" spans="24:24" s="49" customFormat="1">
      <c r="X98" s="48"/>
    </row>
    <row r="99" spans="24:24" s="49" customFormat="1">
      <c r="X99" s="48"/>
    </row>
    <row r="100" spans="24:24" s="49" customFormat="1">
      <c r="X100" s="48"/>
    </row>
    <row r="101" spans="24:24" s="49" customFormat="1">
      <c r="X101" s="48"/>
    </row>
    <row r="102" spans="24:24" s="49" customFormat="1">
      <c r="X102" s="48"/>
    </row>
    <row r="103" spans="24:24" s="49" customFormat="1">
      <c r="X103" s="48"/>
    </row>
    <row r="104" spans="24:24" s="49" customFormat="1"/>
    <row r="105" spans="24:24" s="49" customFormat="1"/>
  </sheetData>
  <autoFilter ref="A6:AB50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2016-12-29T09:33:50Z</dcterms:modified>
</cp:coreProperties>
</file>