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985" windowWidth="14805" windowHeight="51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Лист1!$A$6:$AB$60</definedName>
  </definedNames>
  <calcPr calcId="145621"/>
</workbook>
</file>

<file path=xl/calcChain.xml><?xml version="1.0" encoding="utf-8"?>
<calcChain xmlns="http://schemas.openxmlformats.org/spreadsheetml/2006/main">
  <c r="Y57" i="1" l="1"/>
  <c r="Y56" i="1"/>
  <c r="Y55" i="1"/>
  <c r="X55" i="1"/>
  <c r="Y54" i="1"/>
  <c r="X54" i="1"/>
  <c r="Y46" i="1"/>
  <c r="X46" i="1"/>
  <c r="Y43" i="1"/>
  <c r="X43" i="1"/>
  <c r="Y29" i="1"/>
  <c r="X29" i="1"/>
  <c r="Y28" i="1"/>
  <c r="X28" i="1"/>
  <c r="Y53" i="1"/>
  <c r="Y45" i="1" l="1"/>
  <c r="Y42" i="1" l="1"/>
  <c r="Y41" i="1" l="1"/>
  <c r="Y40" i="1"/>
  <c r="Y39" i="1"/>
  <c r="Y38" i="1"/>
  <c r="Y37" i="1"/>
  <c r="Y36" i="1"/>
  <c r="Y35" i="1"/>
  <c r="Y34" i="1"/>
  <c r="Y33" i="1"/>
  <c r="Y32" i="1"/>
  <c r="X25" i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Y10" i="1"/>
  <c r="X9" i="1"/>
  <c r="Y9" i="1" s="1"/>
  <c r="Y52" i="1"/>
  <c r="Y51" i="1"/>
  <c r="Y25" i="1" l="1"/>
  <c r="Y50" i="1" l="1"/>
  <c r="Y49" i="1" l="1"/>
  <c r="Y48" i="1" l="1"/>
  <c r="Y27" i="1"/>
  <c r="Y59" i="1" l="1"/>
  <c r="Y60" i="1" l="1"/>
  <c r="X42" i="1" l="1"/>
  <c r="W42" i="1" s="1"/>
</calcChain>
</file>

<file path=xl/sharedStrings.xml><?xml version="1.0" encoding="utf-8"?>
<sst xmlns="http://schemas.openxmlformats.org/spreadsheetml/2006/main" count="705" uniqueCount="261">
  <si>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</si>
  <si>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</si>
  <si>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</si>
  <si>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</si>
  <si>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</si>
  <si>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</si>
  <si>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</si>
  <si>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</si>
  <si>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</si>
  <si>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</si>
  <si>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</si>
  <si>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</si>
  <si>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</si>
  <si>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</si>
  <si>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</si>
  <si>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</si>
  <si>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</si>
  <si>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</si>
  <si>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</si>
  <si>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</si>
  <si>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</si>
  <si>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</si>
  <si>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</si>
  <si>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</si>
  <si>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</si>
  <si>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</si>
  <si>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</si>
  <si>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-</t>
  </si>
  <si>
    <t>+</t>
  </si>
  <si>
    <t>Приложение 1</t>
  </si>
  <si>
    <t xml:space="preserve"> </t>
  </si>
  <si>
    <t>Включить следующие позиции</t>
  </si>
  <si>
    <t>Исключить следующие позиции</t>
  </si>
  <si>
    <t>ЭОТТ</t>
  </si>
  <si>
    <t>г.Астана, пр.Кабанбай батыра 17</t>
  </si>
  <si>
    <t>2. Работы</t>
  </si>
  <si>
    <t>итого по работам</t>
  </si>
  <si>
    <t>итого включить</t>
  </si>
  <si>
    <t>оплата по факту оказания услуг</t>
  </si>
  <si>
    <t>сентябрь, октябрь 2016 года</t>
  </si>
  <si>
    <t>АО "РД "КазМунайГаз"</t>
  </si>
  <si>
    <t>3. Услуги</t>
  </si>
  <si>
    <t>с даты заключения договора по 31 декабря 2016 года</t>
  </si>
  <si>
    <t>итого по услугам</t>
  </si>
  <si>
    <t>г.Астана</t>
  </si>
  <si>
    <t>91 У</t>
  </si>
  <si>
    <t>58.29.50.000.000.00.0777.000000000000</t>
  </si>
  <si>
    <t>Услуги по продлению лицензий на право использования программного обеспечения</t>
  </si>
  <si>
    <t>Бағдарламалық қамтамасыз ету құқығына лицензияны ұзарту бойынша қызметтер</t>
  </si>
  <si>
    <t>Услуги по продлению срока действия лицензий SAS FM</t>
  </si>
  <si>
    <t>SAS FM лицензияларының мерзімін ұзарту қызметтері</t>
  </si>
  <si>
    <t>ноябрь, декабрь 2016 года</t>
  </si>
  <si>
    <t>ДБПиЭА</t>
  </si>
  <si>
    <t>91-1 У</t>
  </si>
  <si>
    <t>с даты заключения договора до 31 декабря 2016 года</t>
  </si>
  <si>
    <t>84.21.11.000.001.00.0777.000000000000</t>
  </si>
  <si>
    <t>Услуги по оформлению виз, консульский сбор</t>
  </si>
  <si>
    <t>Виза рәсімдеу бойынша қызметтер, консулдық алым</t>
  </si>
  <si>
    <t>Услуги визовой поддержки, консульский сбор/ Визовая поддержка для командированных сотрудников ЦА, расходы на консульские сборы</t>
  </si>
  <si>
    <t>ОА іссапарға жіберілген қызметкерлері үшін визалық қолдау, консулдық алымдарға арналған шығыстар</t>
  </si>
  <si>
    <t>ЭЦПП</t>
  </si>
  <si>
    <t>160 У</t>
  </si>
  <si>
    <t>161 У</t>
  </si>
  <si>
    <t>68.31.16.200.000.00.0777.000000000000</t>
  </si>
  <si>
    <t>Услуги по оценке имущества</t>
  </si>
  <si>
    <t>Мүлікті бағалау бойынша қызметтер кешені</t>
  </si>
  <si>
    <t>Автокөлікті бағалау бойынша қызметтер көрсету кешені</t>
  </si>
  <si>
    <t>Услуги по оценке имущества (автотранспорта) АО "РД "КазМунайГаз"</t>
  </si>
  <si>
    <t>«ҚазМұнайГаз» БӨ» АҚ-ның мүлкін (автокөлік) бағалау бойынша қызметтер көрсетулер</t>
  </si>
  <si>
    <t>В течение 10 календарных дней с даты заключения договора</t>
  </si>
  <si>
    <t>ДСПиХО</t>
  </si>
  <si>
    <t>столбец - 11, 20, 21</t>
  </si>
  <si>
    <t>62.09.20.000.000.00.0777.000000000000</t>
  </si>
  <si>
    <t>Услуги по администрированию и техническому обслуживанию  программного обеспечения</t>
  </si>
  <si>
    <r>
      <t>Бабына келтіруді, алып жүруді және ағымдағы қызмет көрсетуді қоса алғанда Б</t>
    </r>
    <r>
      <rPr>
        <sz val="10"/>
        <rFont val="Calibri"/>
        <family val="2"/>
        <charset val="204"/>
      </rPr>
      <t>Қ</t>
    </r>
    <r>
      <rPr>
        <sz val="10"/>
        <rFont val="Times New Roman"/>
        <family val="1"/>
        <charset val="204"/>
      </rPr>
      <t xml:space="preserve"> техникалық қолдау</t>
    </r>
  </si>
  <si>
    <t>Услуги по технической поддержке  ПО Petrel</t>
  </si>
  <si>
    <t xml:space="preserve"> Petrel БҚ техникалық қолдау бойынша қызметтер</t>
  </si>
  <si>
    <t>ОИ</t>
  </si>
  <si>
    <t xml:space="preserve"> г.Астана, пр.Кабанбай батыра 17</t>
  </si>
  <si>
    <t>ДГиРМ</t>
  </si>
  <si>
    <t>162 У</t>
  </si>
  <si>
    <t>Услуги по технической поддержке ПО Interactive Petrophysics</t>
  </si>
  <si>
    <t>Interactive Petrophysics БҚ техникалық қолдау бойынша қызметтер</t>
  </si>
  <si>
    <t>163 У</t>
  </si>
  <si>
    <t>1. Товары</t>
  </si>
  <si>
    <t>34 Т</t>
  </si>
  <si>
    <t>58.19.19.900.002.00.0796.000000000000</t>
  </si>
  <si>
    <t>Визитная карточка</t>
  </si>
  <si>
    <t>Таныстыру карточкасы</t>
  </si>
  <si>
    <t>цветная, двухсторонняя</t>
  </si>
  <si>
    <t>түрлі түсті, екі жақты</t>
  </si>
  <si>
    <t>Печать: 4/4; Бумага: Лён 280 гр/м²; Формат: 90*50 мм;</t>
  </si>
  <si>
    <t>Мөрі: 4/4; Қағаз: Зығыр 280 гр/м2; Формат: 90*50 мм;</t>
  </si>
  <si>
    <t>июнь, июль 2016 года</t>
  </si>
  <si>
    <t>DDP</t>
  </si>
  <si>
    <t>с даты заключения договора по 31 декабря 2016 года, частями по заявке Заказчика</t>
  </si>
  <si>
    <t>предоплата-30%</t>
  </si>
  <si>
    <t>штука</t>
  </si>
  <si>
    <t>ТПХ</t>
  </si>
  <si>
    <t>35 Т</t>
  </si>
  <si>
    <t>17.23.12.700.014.00.0796.000000000000</t>
  </si>
  <si>
    <t>Фишка</t>
  </si>
  <si>
    <t>для руководителя, бумажная, формат А6</t>
  </si>
  <si>
    <t>басшы үшін, қағаздық, форматы А6</t>
  </si>
  <si>
    <t>Печать: 4/0; Бумага: Лен 90 гр/м²; Формат: А6; с нумерацией</t>
  </si>
  <si>
    <t>Мөрі: 4/0 Қағаз Зығыр 90 гр/м2, Формат А6 нөмірленген</t>
  </si>
  <si>
    <t>36 Т</t>
  </si>
  <si>
    <t>17.23.13.700.000.00.0796.000000000001</t>
  </si>
  <si>
    <t>Бланк</t>
  </si>
  <si>
    <t>конкретного вида документа</t>
  </si>
  <si>
    <t>құжатының нақты түрінің бланкісі</t>
  </si>
  <si>
    <t>Печать: 4/0; Бумага: Лен 160 гр/м²; Формат: А4; нумерация, тиснение</t>
  </si>
  <si>
    <t>Мөрі: 4/0 Қағаз Зығыр 160 гр/м2 А4 Форматты нөмірлеу, өрнек салу</t>
  </si>
  <si>
    <t>37 Т</t>
  </si>
  <si>
    <t>17.23.13.130.000.00.0796.000000000000</t>
  </si>
  <si>
    <t>Журнал</t>
  </si>
  <si>
    <t>регистрации</t>
  </si>
  <si>
    <t>тіркеу журналы</t>
  </si>
  <si>
    <t>Верстка и корректировка макета, формат А4, обложка картон, обтянутый синим балокроном, внутренний блок :бумага 100-120гр, сшивка страниц суровой нитью, книжный переплет.</t>
  </si>
  <si>
    <t>Беттеу және түзету макет, формат А4, мұқабасы картон, көк балокронмен қапталған, ішкі блок :қағаз 100-120гр, тігу беттерін қатал жіппен, кітаби мұқаба.</t>
  </si>
  <si>
    <t>38 Т</t>
  </si>
  <si>
    <t>17.23.13.500.001.00.0796.000000000003</t>
  </si>
  <si>
    <t>Папка</t>
  </si>
  <si>
    <t>из мелованного картона, формат А4, плотность свыше 300 г/м2</t>
  </si>
  <si>
    <t>бірі-тысы борланған картоннан, формат А4, тығыздығы 300 г/м2</t>
  </si>
  <si>
    <t>Формат: А4; В упаковке, Материал: дерево;</t>
  </si>
  <si>
    <t>Формат А4, орамадағы Материал: ағаш</t>
  </si>
  <si>
    <t>39 Т</t>
  </si>
  <si>
    <t>17.23.13.500.001.00.0796.000000000017</t>
  </si>
  <si>
    <t>из мелованного картона, формат 1/3 А4, плотность от 200 до 250 г/м2</t>
  </si>
  <si>
    <t>бірі-тысы борланған картоннан, формат А4, тығыздығы 250 г/м2</t>
  </si>
  <si>
    <t>Нанесение: металлографика-золото; Вкладыш: рамка- дерево обработанное лаком. Бумага: 300 гр/м²; тиснение золото, выборочная лакировка</t>
  </si>
  <si>
    <t>Жағу металлографика-алтын Жапсырма рамка ағаш лакпен өңделген. Бумага 300 гр/м2 өрнектеу алтын, іріктеп лактау</t>
  </si>
  <si>
    <t>40 Т</t>
  </si>
  <si>
    <t>58.19.11.900.000.00.0796.000000000001</t>
  </si>
  <si>
    <t>Открытка</t>
  </si>
  <si>
    <t>Ашық хат</t>
  </si>
  <si>
    <t>поздравительная</t>
  </si>
  <si>
    <t>құттықтау ашық хат</t>
  </si>
  <si>
    <t>Формат: А4; Печать: 4/0; Бумага: 250 гр/м²- 300 гр/м²; фольгирование,  лакировка.  Материал папки: лакированная кожа с тиснением золото</t>
  </si>
  <si>
    <t>Формат: А4 Мөрі 4/0 Қағаз 250 гр/м2) - 300 гр/м2 фольгирование, лактау. Папканың материалы  лакталған тері алтынмен басылған</t>
  </si>
  <si>
    <t>41 Т</t>
  </si>
  <si>
    <t>15.12.12.900.016.00.0796.000000000006</t>
  </si>
  <si>
    <t>конференц, из искусственной кожи, формат А 4, 50 мм, ГОСТ 28631-2005</t>
  </si>
  <si>
    <t>конференц, жасанды былғарыдан, формат А 4, 50 мм, ГОСТ 28631-2005</t>
  </si>
  <si>
    <t>Формат: А5;А4, А6,  бумага: дизайнерская; фольгирование; выборочная лакировка, лазерная резка, декоративное  украшение Вкладыш: калька с тиснением, персонализация. Конверт: бумага дизайнерская, печать 4+0, с тиснением, с адресатом</t>
  </si>
  <si>
    <t>Формат А5, А4, А6, қағаз дизайнерлік фольгирование іріктеп лактау, лазерлік кесу, сәндік әшекей ішкі кағаз калькамен басылған , дербестендіру. Конверт: дизайнерлік қағаз, мөр 4 0, адресатымен</t>
  </si>
  <si>
    <t>42 Т</t>
  </si>
  <si>
    <t>17.23.13.190.001.00.0796.000000000000</t>
  </si>
  <si>
    <t>Грамота</t>
  </si>
  <si>
    <t>матовая, формат А-4, полноцветная печать</t>
  </si>
  <si>
    <t>түссіз мөлдір, формат А-4, толық түрлі-түсті баспа</t>
  </si>
  <si>
    <t xml:space="preserve">Материал: лакированная кожа, тиснение золото, формат А4, внутренние листы: 280 гр, тиснение золото. </t>
  </si>
  <si>
    <t>Материалы лакталған тері, өрнек салу, алтын, А4 форматы, ішкі парақтары 280 гр, өрнектеу алтын.</t>
  </si>
  <si>
    <t>43 Т</t>
  </si>
  <si>
    <t>22.29.29.900.075.00.0796.000000000000</t>
  </si>
  <si>
    <t>Табличка</t>
  </si>
  <si>
    <t>Тақта</t>
  </si>
  <si>
    <t>информационная, пластиковая</t>
  </si>
  <si>
    <t>ақпараттық, пластик</t>
  </si>
  <si>
    <t>информационная, пластиковая, размер: А5, плакетка;</t>
  </si>
  <si>
    <t>ақпараттық, пластикалық, көлемі А5, плакетка</t>
  </si>
  <si>
    <t>44 Т</t>
  </si>
  <si>
    <t>17.23.12.700.010.00.0796.000000000000</t>
  </si>
  <si>
    <t>Календарь</t>
  </si>
  <si>
    <t>Күнтізбе</t>
  </si>
  <si>
    <t>настольный</t>
  </si>
  <si>
    <t>үстел күнтізбе</t>
  </si>
  <si>
    <t xml:space="preserve">Разм.:26х18 см, печать 4+4;
выборочная лакировка, лазерная резка, логотип: тиснение золото.
</t>
  </si>
  <si>
    <t>Мөлшері 26х18 см, мөр 4 4__таңдама лактау, лазерлік кесу, логотип алтын өрнек салу.</t>
  </si>
  <si>
    <t>45 Т</t>
  </si>
  <si>
    <t>17.23.12.700.010.00.0796.000000000001</t>
  </si>
  <si>
    <t>настенный</t>
  </si>
  <si>
    <t>қабырға күнтізбе</t>
  </si>
  <si>
    <t>Формат: 297х350 мм , бумага 280-300гр,  тиснение золото, выборочная лакировка, лазерная резка. Отрывные листы: 120 гр., тиснение золото, выборочная лакировка, лазерная резка. Разработка дизайна.</t>
  </si>
  <si>
    <t>Формат 297х350 мм , қағаз-280-300гр, өрнектеу алтын, іріктеп лактау, лазерлік кесу. Үзбелі парақтары 120 гр өрнектеу алтын, іріктеп лактау, лазерлік кесу. Дизайнды әзірлеу.</t>
  </si>
  <si>
    <t>46 Т</t>
  </si>
  <si>
    <t>17.23.12.700.009.00.0796.000000000000</t>
  </si>
  <si>
    <t>Календарь - планинг</t>
  </si>
  <si>
    <t>Күнтізбе - планинг</t>
  </si>
  <si>
    <t>настольный, малый</t>
  </si>
  <si>
    <t>үстел, шағын</t>
  </si>
  <si>
    <t>Размеры А2, 132 стр. (на одну неделю), печать 4+0, бумага 140 гр. крепление: термопереплет, основа: кожа, логотип: тиснение золото.</t>
  </si>
  <si>
    <t>Өлшемі А2, 132-бет (бір апта), мөр 4 0, қағаз 140 гр. бекіту: термопереплет негізі, тері, логотипі алтын өрнек салу.</t>
  </si>
  <si>
    <t>47 Т</t>
  </si>
  <si>
    <t>32.99.16.300.001.00.0796.000000000000</t>
  </si>
  <si>
    <t>Штамп</t>
  </si>
  <si>
    <t>Мөртабан</t>
  </si>
  <si>
    <t>для нанесения оттиска, содержащего текст определенной профессиональной деятельности</t>
  </si>
  <si>
    <t>Мөртабан жағу үшін бедерін қамтитын мәтін белгілі бір кәсіби қызмет</t>
  </si>
  <si>
    <t>Печать и штамп  имеют пластины разных размеров и форм (прямоугольные, квадратные, круглые)Модели оснащены сменными штемпельными подушками, рассчитанными на длительное использование.  тип печати  - автоматический.</t>
  </si>
  <si>
    <t>Мөрі және мөртабаны бар пластиналар әр түрлі өлшемдері мен формаларын (тік бұрышты, шаршы, дөңгелек) Моделін жабдықталған ауыстырмалы штемпельными жастықтармен, есептелген ұзақ мерзімді пайдалану. автоматикалық.</t>
  </si>
  <si>
    <t>48 Т</t>
  </si>
  <si>
    <t>32.99.59.900.017.00.0796.000000000001</t>
  </si>
  <si>
    <t>Багет</t>
  </si>
  <si>
    <t>из пластика</t>
  </si>
  <si>
    <t>пластиктан</t>
  </si>
  <si>
    <t xml:space="preserve">Материал дерево, облагороженный лаком, крепление для размещения на стену, стекло, размеры 2,00м*1,20м. </t>
  </si>
  <si>
    <t>Материалы ағаш, лакталған, бекіту орналастыру үшін қабырғаға, шыны, мөлшері 2,00 м*1,20 м</t>
  </si>
  <si>
    <t>49 Т</t>
  </si>
  <si>
    <t>22.21.42.900.000.00.0055.000000000004</t>
  </si>
  <si>
    <t>Баннер</t>
  </si>
  <si>
    <t>поливинил, разрешение 1440 dpi</t>
  </si>
  <si>
    <t>поливинил, рұқсаты 1440 dpi</t>
  </si>
  <si>
    <t>Материал поливинил с крепленим для размещения на стену, стекло, размеры 2,00м*2,5 м.</t>
  </si>
  <si>
    <t>Материалы поливинил қабырғаға  орналастыру үшін, шыны, мөлшері 2,00 м*2,5 м.</t>
  </si>
  <si>
    <t>055</t>
  </si>
  <si>
    <t>метр квадратный</t>
  </si>
  <si>
    <t>итого по товарам</t>
  </si>
  <si>
    <t>с даты заключения договора по 31 декабря 2016 года, чястями по заявке Заказчика</t>
  </si>
  <si>
    <t>информационная, пластиковая, размер: 300х150мм., плакетка;</t>
  </si>
  <si>
    <t>ақпараттық, пластикалық, көлемі 300х150мм., плакетка</t>
  </si>
  <si>
    <t>Планер формата А2 Размеры А2, 132 стр. (на одну неделю), печать 4+0, бумага 140 гр. крепление: термопереплет, основа: кожа, логотип: тиснение золото.</t>
  </si>
  <si>
    <t>Планер формат А2 Өлшемі А2, 132-бет (бір апта), мөр 4 0, қағаз 140 гр. бекіту: термопереплет негізі, тері, логотипі алтын өрнек салу.</t>
  </si>
  <si>
    <t>34-1 Т</t>
  </si>
  <si>
    <t>35-1 Т</t>
  </si>
  <si>
    <t>36-1 Т</t>
  </si>
  <si>
    <t>столбец - 11, 18, 20, 21</t>
  </si>
  <si>
    <t>37-1 Т</t>
  </si>
  <si>
    <t>Исключается полностью</t>
  </si>
  <si>
    <t>41-1 Т</t>
  </si>
  <si>
    <t>42-1 Т</t>
  </si>
  <si>
    <t>43-1 Т</t>
  </si>
  <si>
    <t>столбец - 5, 11, 18, 19, 20, 21</t>
  </si>
  <si>
    <t>столбец - 11, 19, 20, 21</t>
  </si>
  <si>
    <t>столбец - 11, 18, 19, 20, 21</t>
  </si>
  <si>
    <t>44-1 Т</t>
  </si>
  <si>
    <t>45-1 Т</t>
  </si>
  <si>
    <t>46-1 Т</t>
  </si>
  <si>
    <t>исключается полностью</t>
  </si>
  <si>
    <t>столбец - 11</t>
  </si>
  <si>
    <t>62.01.29.000.003.00.0839.000000000000</t>
  </si>
  <si>
    <t>Базовый комплект лицензий</t>
  </si>
  <si>
    <t>Лицензиялардың негізгі жиынтығы</t>
  </si>
  <si>
    <t xml:space="preserve">на программный продукт (кроме услуг по предоставлению лицензии) </t>
  </si>
  <si>
    <t>бағдарламалық өнімге (лицензия беру бойынша қызметтерден басқа)</t>
  </si>
  <si>
    <t>Приобретение лицензий программного обеспечения Microsoft</t>
  </si>
  <si>
    <t>Microsoft бағдарламалық жасақтамасына лицензиялар сатып алу</t>
  </si>
  <si>
    <t>компл</t>
  </si>
  <si>
    <t>ДАСУТПиУС</t>
  </si>
  <si>
    <t>оплата по факту поставки товара</t>
  </si>
  <si>
    <t>50 Т</t>
  </si>
  <si>
    <t>42.22.22.335.000.00.0999.000000000000</t>
  </si>
  <si>
    <t>Телекоммуни-кациялық жабдықтарды жаңарту/ жондеу бойынша жұмыстар</t>
  </si>
  <si>
    <t>Телекоммуника-циялық жабдықтарды жаңарту/ жөндеу бойынша жұмыстар</t>
  </si>
  <si>
    <t>Работы по модернизации системы видеоконференц-связи в зале совещаний</t>
  </si>
  <si>
    <t>Мәжіліс залындағы бейне-дыбыс конференциялық байланыс жүйесінің телекоммуникациялық жабдықтарын жаңарту бойынша жұмыстар</t>
  </si>
  <si>
    <t>октябрь, ноябрь 2016 года</t>
  </si>
  <si>
    <t>оплата по факту выполнения работ</t>
  </si>
  <si>
    <t>10 Р</t>
  </si>
  <si>
    <t>с даты заключения договора по 12 декабря 2016 года</t>
  </si>
  <si>
    <t>Бағдарламалық қамтамасыз етуды жаңарту бойынша қызметтер</t>
  </si>
  <si>
    <t>Қолда бар бағдарламалық қамтамасыз етуді жаңарту бойынша қызметтер</t>
  </si>
  <si>
    <t>Услуги по продлению действия лицензионного программного обеспечения, подписка на обновления программного обеспечения</t>
  </si>
  <si>
    <t>Лицензиялық бағдарламалық қамтамасыз ету әрекет ету уақытын ұзарту бойынша қызмет; бағдарламалық қамтамасыз етуді жаңартуға жазылу</t>
  </si>
  <si>
    <t>164 У</t>
  </si>
  <si>
    <t>итого исключить</t>
  </si>
  <si>
    <t>к приказу АО "РД "КазМунайГаз" № 224/П от 22.09.2016 года</t>
  </si>
  <si>
    <t>XII изменения и дополнения в План закупок товаров, работ и услуг  АО «РД «КазМунайГаз» на 2016 год</t>
  </si>
  <si>
    <t>Работы по ремонту/модернизации телекоммуникационного оборудования</t>
  </si>
  <si>
    <t>Комплекс услуг по оценке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</si>
</sst>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3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6" fontId="20" fillId="0" borderId="4" applyFont="0" applyFill="0" applyBorder="0" applyAlignment="0" applyProtection="0">
      <alignment horizontal="center"/>
    </xf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2" fontId="20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169" fontId="24" fillId="0" borderId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0" fontId="25" fillId="0" borderId="0"/>
    <xf numFmtId="171" fontId="25" fillId="0" borderId="0"/>
    <xf numFmtId="0" fontId="26" fillId="0" borderId="0" applyNumberFormat="0">
      <alignment horizontal="left"/>
    </xf>
    <xf numFmtId="40" fontId="17" fillId="18" borderId="5"/>
    <xf numFmtId="40" fontId="17" fillId="19" borderId="1"/>
    <xf numFmtId="40" fontId="17" fillId="20" borderId="5"/>
    <xf numFmtId="40" fontId="17" fillId="21" borderId="1"/>
    <xf numFmtId="49" fontId="27" fillId="22" borderId="6">
      <alignment horizontal="center"/>
    </xf>
    <xf numFmtId="49" fontId="27" fillId="23" borderId="6">
      <alignment horizontal="center"/>
    </xf>
    <xf numFmtId="49" fontId="17" fillId="22" borderId="6">
      <alignment horizontal="center"/>
    </xf>
    <xf numFmtId="49" fontId="17" fillId="23" borderId="6">
      <alignment horizontal="center"/>
    </xf>
    <xf numFmtId="49" fontId="28" fillId="0" borderId="0"/>
    <xf numFmtId="0" fontId="17" fillId="24" borderId="5"/>
    <xf numFmtId="0" fontId="17" fillId="25" borderId="1"/>
    <xf numFmtId="39" fontId="17" fillId="18" borderId="5"/>
    <xf numFmtId="40" fontId="17" fillId="19" borderId="1"/>
    <xf numFmtId="39" fontId="17" fillId="19" borderId="1"/>
    <xf numFmtId="40" fontId="17" fillId="20" borderId="5"/>
    <xf numFmtId="40" fontId="17" fillId="20" borderId="5"/>
    <xf numFmtId="40" fontId="17" fillId="21" borderId="1"/>
    <xf numFmtId="40" fontId="17" fillId="21" borderId="1"/>
    <xf numFmtId="49" fontId="27" fillId="22" borderId="6">
      <alignment vertical="center"/>
    </xf>
    <xf numFmtId="49" fontId="27" fillId="23" borderId="6">
      <alignment vertical="center"/>
    </xf>
    <xf numFmtId="49" fontId="28" fillId="22" borderId="6">
      <alignment vertical="center"/>
    </xf>
    <xf numFmtId="49" fontId="28" fillId="23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6" borderId="5"/>
    <xf numFmtId="40" fontId="17" fillId="27" borderId="1"/>
    <xf numFmtId="0" fontId="20" fillId="0" borderId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31" borderId="0" applyNumberFormat="0" applyBorder="0" applyAlignment="0" applyProtection="0"/>
    <xf numFmtId="173" fontId="23" fillId="0" borderId="7">
      <protection locked="0"/>
    </xf>
    <xf numFmtId="0" fontId="39" fillId="10" borderId="8" applyNumberFormat="0" applyAlignment="0" applyProtection="0"/>
    <xf numFmtId="0" fontId="40" fillId="12" borderId="9" applyNumberFormat="0" applyAlignment="0" applyProtection="0"/>
    <xf numFmtId="0" fontId="41" fillId="12" borderId="8" applyNumberFormat="0" applyAlignment="0" applyProtection="0"/>
    <xf numFmtId="167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3" fontId="31" fillId="32" borderId="7"/>
    <xf numFmtId="0" fontId="36" fillId="0" borderId="13" applyNumberFormat="0" applyFill="0" applyAlignment="0" applyProtection="0"/>
    <xf numFmtId="0" fontId="17" fillId="0" borderId="0"/>
    <xf numFmtId="0" fontId="42" fillId="33" borderId="14" applyNumberFormat="0" applyAlignment="0" applyProtection="0"/>
    <xf numFmtId="0" fontId="5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9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43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24" fillId="0" borderId="0" applyFill="0" applyBorder="0" applyAlignment="0" applyProtection="0"/>
    <xf numFmtId="17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6" borderId="0" applyNumberFormat="0" applyBorder="0" applyAlignment="0" applyProtection="0"/>
    <xf numFmtId="172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3" fillId="0" borderId="0"/>
    <xf numFmtId="0" fontId="17" fillId="0" borderId="0"/>
    <xf numFmtId="44" fontId="6" fillId="0" borderId="0" applyFont="0" applyFill="0" applyBorder="0" applyAlignment="0" applyProtection="0"/>
    <xf numFmtId="0" fontId="6" fillId="0" borderId="0"/>
    <xf numFmtId="175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8" fontId="17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2" fillId="0" borderId="0"/>
  </cellStyleXfs>
  <cellXfs count="137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center" vertical="center"/>
    </xf>
    <xf numFmtId="0" fontId="57" fillId="0" borderId="0" xfId="0" applyFont="1"/>
    <xf numFmtId="0" fontId="56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14" fontId="58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4" fontId="56" fillId="0" borderId="0" xfId="0" applyNumberFormat="1" applyFont="1"/>
    <xf numFmtId="4" fontId="57" fillId="0" borderId="0" xfId="0" applyNumberFormat="1" applyFont="1"/>
    <xf numFmtId="0" fontId="16" fillId="0" borderId="1" xfId="14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4" fontId="22" fillId="0" borderId="0" xfId="0" applyNumberFormat="1" applyFont="1"/>
    <xf numFmtId="0" fontId="57" fillId="0" borderId="0" xfId="0" applyFont="1" applyFill="1" applyAlignment="1">
      <alignment horizontal="center" vertical="center"/>
    </xf>
    <xf numFmtId="0" fontId="60" fillId="0" borderId="1" xfId="14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top" wrapText="1"/>
    </xf>
    <xf numFmtId="0" fontId="16" fillId="0" borderId="1" xfId="13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13" applyFont="1" applyBorder="1" applyAlignment="1">
      <alignment vertical="center" wrapText="1"/>
    </xf>
    <xf numFmtId="4" fontId="22" fillId="0" borderId="1" xfId="269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1" xfId="14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1" xfId="14" applyFont="1" applyBorder="1" applyAlignment="1">
      <alignment horizontal="center" vertical="center" wrapText="1"/>
    </xf>
    <xf numFmtId="0" fontId="58" fillId="0" borderId="1" xfId="19" applyFont="1" applyBorder="1" applyAlignment="1">
      <alignment horizontal="center" vertical="center" wrapText="1"/>
    </xf>
    <xf numFmtId="0" fontId="58" fillId="0" borderId="20" xfId="14" applyFont="1" applyBorder="1" applyAlignment="1">
      <alignment horizontal="center" vertical="center" wrapText="1"/>
    </xf>
    <xf numFmtId="4" fontId="58" fillId="0" borderId="1" xfId="269" applyNumberFormat="1" applyFont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14" applyFont="1" applyBorder="1" applyAlignment="1">
      <alignment horizontal="center" vertical="center" wrapText="1"/>
    </xf>
    <xf numFmtId="0" fontId="55" fillId="0" borderId="1" xfId="13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/>
    </xf>
    <xf numFmtId="4" fontId="15" fillId="0" borderId="1" xfId="269" applyNumberFormat="1" applyFont="1" applyBorder="1" applyAlignment="1">
      <alignment horizontal="center" vertical="center" wrapText="1"/>
    </xf>
    <xf numFmtId="14" fontId="22" fillId="0" borderId="21" xfId="1" applyNumberFormat="1" applyFont="1" applyFill="1" applyBorder="1" applyAlignment="1">
      <alignment horizontal="left" vertical="center"/>
    </xf>
    <xf numFmtId="14" fontId="15" fillId="0" borderId="21" xfId="1" applyNumberFormat="1" applyFont="1" applyFill="1" applyBorder="1" applyAlignment="1">
      <alignment horizontal="left" vertical="center"/>
    </xf>
    <xf numFmtId="0" fontId="58" fillId="0" borderId="21" xfId="14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1" xfId="2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1" xfId="14" applyFont="1" applyBorder="1" applyAlignment="1">
      <alignment horizontal="center" vertical="center" wrapText="1"/>
    </xf>
    <xf numFmtId="0" fontId="58" fillId="0" borderId="21" xfId="19" applyFont="1" applyBorder="1" applyAlignment="1">
      <alignment horizontal="center" vertical="center" wrapText="1"/>
    </xf>
    <xf numFmtId="0" fontId="58" fillId="0" borderId="22" xfId="14" applyFont="1" applyBorder="1" applyAlignment="1">
      <alignment horizontal="center" vertical="center" wrapText="1"/>
    </xf>
    <xf numFmtId="4" fontId="58" fillId="0" borderId="21" xfId="269" applyNumberFormat="1" applyFont="1" applyBorder="1" applyAlignment="1">
      <alignment horizontal="center" vertical="center" wrapText="1"/>
    </xf>
    <xf numFmtId="4" fontId="15" fillId="0" borderId="21" xfId="269" applyNumberFormat="1" applyFont="1" applyBorder="1" applyAlignment="1">
      <alignment horizontal="center" vertical="center" wrapText="1"/>
    </xf>
    <xf numFmtId="0" fontId="58" fillId="0" borderId="23" xfId="14" applyFont="1" applyBorder="1" applyAlignment="1">
      <alignment horizontal="center" vertical="center" wrapText="1"/>
    </xf>
    <xf numFmtId="0" fontId="59" fillId="0" borderId="21" xfId="13" applyFont="1" applyBorder="1" applyAlignment="1">
      <alignment horizontal="center" vertical="top" wrapText="1"/>
    </xf>
    <xf numFmtId="3" fontId="22" fillId="0" borderId="21" xfId="13" applyNumberFormat="1" applyFont="1" applyBorder="1" applyAlignment="1">
      <alignment horizontal="center" vertical="top" wrapText="1"/>
    </xf>
    <xf numFmtId="0" fontId="60" fillId="0" borderId="24" xfId="14" applyFont="1" applyBorder="1" applyAlignment="1">
      <alignment horizontal="center" vertical="center"/>
    </xf>
    <xf numFmtId="0" fontId="16" fillId="0" borderId="24" xfId="14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16" fillId="0" borderId="24" xfId="14" applyNumberFormat="1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14" applyFont="1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6" fillId="0" borderId="24" xfId="19" applyFont="1" applyBorder="1" applyAlignment="1">
      <alignment horizontal="center" vertical="center" wrapText="1"/>
    </xf>
    <xf numFmtId="0" fontId="16" fillId="0" borderId="25" xfId="14" applyFont="1" applyBorder="1" applyAlignment="1">
      <alignment horizontal="center" vertical="center" wrapText="1"/>
    </xf>
    <xf numFmtId="4" fontId="57" fillId="0" borderId="24" xfId="269" applyNumberFormat="1" applyFont="1" applyBorder="1" applyAlignment="1">
      <alignment horizontal="center" vertical="center" wrapText="1"/>
    </xf>
    <xf numFmtId="0" fontId="16" fillId="0" borderId="24" xfId="13" applyFont="1" applyBorder="1" applyAlignment="1">
      <alignment horizontal="center" vertical="center" wrapText="1"/>
    </xf>
    <xf numFmtId="0" fontId="16" fillId="0" borderId="24" xfId="14" applyFont="1" applyBorder="1" applyAlignment="1">
      <alignment horizontal="center" vertical="center"/>
    </xf>
    <xf numFmtId="43" fontId="16" fillId="0" borderId="24" xfId="271" applyNumberFormat="1" applyFont="1" applyFill="1" applyBorder="1" applyAlignment="1">
      <alignment horizontal="center" vertical="center"/>
    </xf>
    <xf numFmtId="0" fontId="60" fillId="0" borderId="26" xfId="14" applyFont="1" applyBorder="1" applyAlignment="1">
      <alignment horizontal="center" vertical="center"/>
    </xf>
    <xf numFmtId="0" fontId="16" fillId="0" borderId="26" xfId="14" applyFont="1" applyBorder="1" applyAlignment="1">
      <alignment horizontal="center" vertical="center" wrapText="1"/>
    </xf>
    <xf numFmtId="0" fontId="16" fillId="35" borderId="26" xfId="14" applyFont="1" applyFill="1" applyBorder="1" applyAlignment="1">
      <alignment horizontal="center" vertical="center" wrapText="1"/>
    </xf>
    <xf numFmtId="49" fontId="60" fillId="35" borderId="26" xfId="272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16" fillId="35" borderId="26" xfId="14" applyFont="1" applyFill="1" applyBorder="1" applyAlignment="1">
      <alignment horizontal="center" vertical="center"/>
    </xf>
    <xf numFmtId="0" fontId="16" fillId="35" borderId="26" xfId="2" applyFont="1" applyFill="1" applyBorder="1" applyAlignment="1">
      <alignment horizontal="center" vertical="center" wrapText="1"/>
    </xf>
    <xf numFmtId="0" fontId="57" fillId="35" borderId="26" xfId="0" applyFont="1" applyFill="1" applyBorder="1" applyAlignment="1">
      <alignment horizontal="center" vertical="center" wrapText="1"/>
    </xf>
    <xf numFmtId="0" fontId="16" fillId="35" borderId="26" xfId="14" applyFont="1" applyFill="1" applyBorder="1" applyAlignment="1">
      <alignment horizontal="center"/>
    </xf>
    <xf numFmtId="4" fontId="16" fillId="35" borderId="26" xfId="14" applyNumberFormat="1" applyFont="1" applyFill="1" applyBorder="1" applyAlignment="1">
      <alignment horizontal="center" vertical="center"/>
    </xf>
    <xf numFmtId="0" fontId="16" fillId="35" borderId="26" xfId="13" applyFont="1" applyFill="1" applyBorder="1" applyAlignment="1">
      <alignment horizontal="center" vertical="center" wrapText="1"/>
    </xf>
    <xf numFmtId="0" fontId="57" fillId="35" borderId="28" xfId="0" applyFont="1" applyFill="1" applyBorder="1" applyAlignment="1">
      <alignment horizontal="center" vertical="center" wrapText="1"/>
    </xf>
    <xf numFmtId="0" fontId="60" fillId="0" borderId="28" xfId="14" applyFont="1" applyBorder="1" applyAlignment="1">
      <alignment horizontal="center" vertical="center"/>
    </xf>
    <xf numFmtId="0" fontId="16" fillId="35" borderId="28" xfId="14" applyFont="1" applyFill="1" applyBorder="1" applyAlignment="1">
      <alignment horizontal="center" vertical="center" wrapText="1"/>
    </xf>
    <xf numFmtId="14" fontId="22" fillId="0" borderId="28" xfId="1" applyNumberFormat="1" applyFont="1" applyFill="1" applyBorder="1" applyAlignment="1">
      <alignment horizontal="left" vertical="center"/>
    </xf>
    <xf numFmtId="0" fontId="55" fillId="0" borderId="28" xfId="13" applyFont="1" applyBorder="1" applyAlignment="1">
      <alignment horizontal="center" vertical="top" wrapText="1"/>
    </xf>
    <xf numFmtId="14" fontId="15" fillId="0" borderId="28" xfId="1" applyNumberFormat="1" applyFont="1" applyFill="1" applyBorder="1" applyAlignment="1">
      <alignment horizontal="left" vertical="center"/>
    </xf>
    <xf numFmtId="0" fontId="58" fillId="0" borderId="28" xfId="14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2" applyFont="1" applyFill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8" xfId="14" applyFont="1" applyBorder="1" applyAlignment="1">
      <alignment horizontal="center" vertical="center" wrapText="1"/>
    </xf>
    <xf numFmtId="0" fontId="58" fillId="0" borderId="28" xfId="19" applyFont="1" applyBorder="1" applyAlignment="1">
      <alignment horizontal="center" vertical="center" wrapText="1"/>
    </xf>
    <xf numFmtId="0" fontId="58" fillId="0" borderId="29" xfId="14" applyFont="1" applyBorder="1" applyAlignment="1">
      <alignment horizontal="center" vertical="center" wrapText="1"/>
    </xf>
    <xf numFmtId="4" fontId="58" fillId="0" borderId="28" xfId="269" applyNumberFormat="1" applyFont="1" applyBorder="1" applyAlignment="1">
      <alignment horizontal="center" vertical="center" wrapText="1"/>
    </xf>
    <xf numFmtId="4" fontId="22" fillId="0" borderId="28" xfId="269" applyNumberFormat="1" applyFont="1" applyBorder="1" applyAlignment="1">
      <alignment horizontal="center" vertical="center" wrapText="1"/>
    </xf>
    <xf numFmtId="0" fontId="58" fillId="0" borderId="27" xfId="14" applyFont="1" applyBorder="1" applyAlignment="1">
      <alignment horizontal="center" vertical="center" wrapText="1"/>
    </xf>
    <xf numFmtId="3" fontId="16" fillId="0" borderId="24" xfId="14" applyNumberFormat="1" applyFont="1" applyBorder="1" applyAlignment="1">
      <alignment horizontal="center" vertical="center" wrapText="1"/>
    </xf>
    <xf numFmtId="0" fontId="16" fillId="0" borderId="28" xfId="13" applyFont="1" applyBorder="1" applyAlignment="1">
      <alignment horizontal="center" vertical="center" wrapText="1"/>
    </xf>
    <xf numFmtId="0" fontId="58" fillId="0" borderId="28" xfId="14" applyFont="1" applyBorder="1" applyAlignment="1">
      <alignment horizontal="center" vertical="center"/>
    </xf>
    <xf numFmtId="0" fontId="58" fillId="35" borderId="28" xfId="14" applyFont="1" applyFill="1" applyBorder="1" applyAlignment="1">
      <alignment horizontal="center" vertical="center" wrapText="1"/>
    </xf>
    <xf numFmtId="49" fontId="58" fillId="35" borderId="28" xfId="0" applyNumberFormat="1" applyFont="1" applyFill="1" applyBorder="1" applyAlignment="1">
      <alignment horizontal="center" vertical="center" wrapText="1"/>
    </xf>
    <xf numFmtId="0" fontId="58" fillId="35" borderId="28" xfId="14" applyFont="1" applyFill="1" applyBorder="1" applyAlignment="1">
      <alignment horizontal="left" vertical="center" wrapText="1"/>
    </xf>
    <xf numFmtId="0" fontId="58" fillId="35" borderId="28" xfId="0" applyFont="1" applyFill="1" applyBorder="1" applyAlignment="1">
      <alignment horizontal="left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8" fillId="35" borderId="28" xfId="2" applyFont="1" applyFill="1" applyBorder="1" applyAlignment="1">
      <alignment horizontal="center" vertical="center" wrapText="1"/>
    </xf>
    <xf numFmtId="0" fontId="58" fillId="35" borderId="28" xfId="19" applyFont="1" applyFill="1" applyBorder="1" applyAlignment="1">
      <alignment horizontal="center" vertical="center" wrapText="1"/>
    </xf>
    <xf numFmtId="0" fontId="58" fillId="35" borderId="29" xfId="14" applyFont="1" applyFill="1" applyBorder="1" applyAlignment="1">
      <alignment horizontal="center" vertical="center" wrapText="1"/>
    </xf>
    <xf numFmtId="4" fontId="58" fillId="35" borderId="28" xfId="269" applyNumberFormat="1" applyFont="1" applyFill="1" applyBorder="1" applyAlignment="1">
      <alignment horizontal="center" vertical="center" wrapText="1"/>
    </xf>
    <xf numFmtId="3" fontId="58" fillId="0" borderId="28" xfId="269" applyNumberFormat="1" applyFont="1" applyFill="1" applyBorder="1" applyAlignment="1">
      <alignment horizontal="center" vertical="center" wrapText="1"/>
    </xf>
    <xf numFmtId="0" fontId="59" fillId="0" borderId="28" xfId="13" applyFont="1" applyBorder="1" applyAlignment="1">
      <alignment horizontal="center" vertical="top" wrapText="1"/>
    </xf>
    <xf numFmtId="3" fontId="22" fillId="0" borderId="28" xfId="269" applyNumberFormat="1" applyFont="1" applyFill="1" applyBorder="1" applyAlignment="1">
      <alignment horizontal="center" vertical="center" wrapText="1"/>
    </xf>
    <xf numFmtId="0" fontId="58" fillId="0" borderId="24" xfId="14" applyFont="1" applyBorder="1" applyAlignment="1">
      <alignment horizontal="center" vertical="center"/>
    </xf>
    <xf numFmtId="0" fontId="58" fillId="0" borderId="24" xfId="14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4" xfId="14" applyNumberFormat="1" applyFont="1" applyFill="1" applyBorder="1" applyAlignment="1">
      <alignment horizontal="center" vertical="center" wrapText="1"/>
    </xf>
    <xf numFmtId="0" fontId="58" fillId="0" borderId="24" xfId="14" applyFont="1" applyBorder="1" applyAlignment="1">
      <alignment horizontal="center" vertical="center" wrapText="1"/>
    </xf>
    <xf numFmtId="0" fontId="58" fillId="0" borderId="24" xfId="2" applyFon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4" xfId="19" applyFont="1" applyBorder="1" applyAlignment="1">
      <alignment horizontal="center" vertical="center" wrapText="1"/>
    </xf>
    <xf numFmtId="0" fontId="58" fillId="0" borderId="25" xfId="14" applyFont="1" applyBorder="1" applyAlignment="1">
      <alignment horizontal="center" vertical="center" wrapText="1"/>
    </xf>
    <xf numFmtId="4" fontId="58" fillId="0" borderId="24" xfId="269" applyNumberFormat="1" applyFont="1" applyBorder="1" applyAlignment="1">
      <alignment horizontal="center" vertical="center" wrapText="1"/>
    </xf>
    <xf numFmtId="3" fontId="58" fillId="0" borderId="24" xfId="269" applyNumberFormat="1" applyFont="1" applyBorder="1" applyAlignment="1">
      <alignment horizontal="center" vertical="center" wrapText="1"/>
    </xf>
    <xf numFmtId="0" fontId="58" fillId="0" borderId="24" xfId="13" applyFont="1" applyBorder="1" applyAlignment="1">
      <alignment horizontal="center" vertical="center" wrapText="1"/>
    </xf>
    <xf numFmtId="0" fontId="59" fillId="0" borderId="27" xfId="13" applyFont="1" applyBorder="1" applyAlignment="1">
      <alignment horizontal="center" vertical="top" wrapText="1"/>
    </xf>
    <xf numFmtId="0" fontId="59" fillId="0" borderId="29" xfId="13" applyFont="1" applyBorder="1" applyAlignment="1">
      <alignment horizontal="center" vertical="top" wrapText="1"/>
    </xf>
    <xf numFmtId="3" fontId="22" fillId="0" borderId="28" xfId="13" applyNumberFormat="1" applyFont="1" applyBorder="1" applyAlignment="1">
      <alignment horizontal="center" vertical="top" wrapText="1"/>
    </xf>
    <xf numFmtId="4" fontId="56" fillId="0" borderId="24" xfId="269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</cellXfs>
  <cellStyles count="273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7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8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72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" xfId="271" builtinId="3"/>
    <cellStyle name="Финансовый 2" xfId="10"/>
    <cellStyle name="Финансовый 2 2" xfId="179"/>
    <cellStyle name="Финансовый 2 3" xfId="178"/>
    <cellStyle name="Финансовый 2 3 2" xfId="269"/>
    <cellStyle name="Финансовый 2 3 2 2" xfId="270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zoomScale="85" zoomScaleNormal="85" workbookViewId="0">
      <selection activeCell="G59" sqref="G59"/>
    </sheetView>
  </sheetViews>
  <sheetFormatPr defaultRowHeight="12.75"/>
  <cols>
    <col min="1" max="1" width="17.28515625" style="15" customWidth="1"/>
    <col min="2" max="3" width="9.140625" style="15"/>
    <col min="4" max="4" width="12" style="15" customWidth="1"/>
    <col min="5" max="5" width="26.7109375" style="15" customWidth="1"/>
    <col min="6" max="6" width="23.85546875" style="15" customWidth="1"/>
    <col min="7" max="7" width="31.140625" style="15" customWidth="1"/>
    <col min="8" max="8" width="32" style="15" customWidth="1"/>
    <col min="9" max="9" width="33" style="15" customWidth="1"/>
    <col min="10" max="10" width="32" style="15" customWidth="1"/>
    <col min="11" max="12" width="9.140625" style="15"/>
    <col min="13" max="13" width="11.42578125" style="15" customWidth="1"/>
    <col min="14" max="14" width="11.85546875" style="15" customWidth="1"/>
    <col min="15" max="15" width="13.28515625" style="15" customWidth="1"/>
    <col min="16" max="16" width="15.5703125" style="15" customWidth="1"/>
    <col min="17" max="17" width="9.140625" style="15" customWidth="1"/>
    <col min="18" max="18" width="16.85546875" style="15" customWidth="1"/>
    <col min="19" max="19" width="31.28515625" style="15" customWidth="1"/>
    <col min="20" max="20" width="9.140625" style="15" customWidth="1"/>
    <col min="21" max="21" width="11.28515625" style="15" customWidth="1"/>
    <col min="22" max="22" width="13.5703125" style="15" customWidth="1"/>
    <col min="23" max="23" width="17.42578125" style="15" customWidth="1"/>
    <col min="24" max="24" width="19.42578125" style="15" customWidth="1"/>
    <col min="25" max="25" width="19.85546875" style="15" customWidth="1"/>
    <col min="26" max="26" width="6.5703125" style="15" customWidth="1"/>
    <col min="27" max="27" width="9.140625" style="15"/>
    <col min="28" max="28" width="22.42578125" style="15" customWidth="1"/>
    <col min="29" max="29" width="12.42578125" style="15" bestFit="1" customWidth="1"/>
    <col min="30" max="30" width="21" style="15" customWidth="1"/>
    <col min="31" max="31" width="12.42578125" style="15" bestFit="1" customWidth="1"/>
    <col min="32" max="16384" width="9.140625" style="15"/>
  </cols>
  <sheetData>
    <row r="1" spans="1:28">
      <c r="X1" s="16" t="s">
        <v>29</v>
      </c>
    </row>
    <row r="2" spans="1:28">
      <c r="X2" s="16" t="s">
        <v>257</v>
      </c>
    </row>
    <row r="4" spans="1:28">
      <c r="B4" s="136" t="s">
        <v>258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</row>
    <row r="5" spans="1:28" ht="77.25" thickBot="1">
      <c r="A5" s="17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17"/>
      <c r="B6" s="9">
        <v>1</v>
      </c>
      <c r="C6" s="10">
        <v>2</v>
      </c>
      <c r="D6" s="10">
        <v>3</v>
      </c>
      <c r="E6" s="10">
        <v>4</v>
      </c>
      <c r="F6" s="10"/>
      <c r="G6" s="10">
        <v>5</v>
      </c>
      <c r="H6" s="10"/>
      <c r="I6" s="10">
        <v>6</v>
      </c>
      <c r="J6" s="10"/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</row>
    <row r="7" spans="1:28" ht="13.5">
      <c r="A7" s="17"/>
      <c r="B7" s="20" t="s">
        <v>32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3.5">
      <c r="A8" s="17"/>
      <c r="B8" s="48" t="s">
        <v>84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1:28" ht="63.75">
      <c r="A9" s="19" t="s">
        <v>70</v>
      </c>
      <c r="B9" s="107" t="s">
        <v>85</v>
      </c>
      <c r="C9" s="108" t="s">
        <v>40</v>
      </c>
      <c r="D9" s="109" t="s">
        <v>86</v>
      </c>
      <c r="E9" s="110" t="s">
        <v>87</v>
      </c>
      <c r="F9" s="111" t="s">
        <v>88</v>
      </c>
      <c r="G9" s="112" t="s">
        <v>89</v>
      </c>
      <c r="H9" s="112" t="s">
        <v>90</v>
      </c>
      <c r="I9" s="112" t="s">
        <v>91</v>
      </c>
      <c r="J9" s="112" t="s">
        <v>92</v>
      </c>
      <c r="K9" s="108" t="s">
        <v>77</v>
      </c>
      <c r="L9" s="108">
        <v>100</v>
      </c>
      <c r="M9" s="112">
        <v>710000000</v>
      </c>
      <c r="N9" s="113" t="s">
        <v>78</v>
      </c>
      <c r="O9" s="113" t="s">
        <v>93</v>
      </c>
      <c r="P9" s="113" t="s">
        <v>78</v>
      </c>
      <c r="Q9" s="112" t="s">
        <v>94</v>
      </c>
      <c r="R9" s="108" t="s">
        <v>95</v>
      </c>
      <c r="S9" s="114" t="s">
        <v>96</v>
      </c>
      <c r="T9" s="108">
        <v>796</v>
      </c>
      <c r="U9" s="115" t="s">
        <v>97</v>
      </c>
      <c r="V9" s="116">
        <v>30000</v>
      </c>
      <c r="W9" s="116">
        <v>39.17</v>
      </c>
      <c r="X9" s="117">
        <f>W9*V9</f>
        <v>1175100</v>
      </c>
      <c r="Y9" s="117">
        <f>X9*1.12</f>
        <v>1316112.0000000002</v>
      </c>
      <c r="Z9" s="116" t="s">
        <v>98</v>
      </c>
      <c r="AA9" s="108">
        <v>2016</v>
      </c>
      <c r="AB9" s="108"/>
    </row>
    <row r="10" spans="1:28" ht="63.75">
      <c r="A10" s="19" t="s">
        <v>70</v>
      </c>
      <c r="B10" s="107" t="s">
        <v>99</v>
      </c>
      <c r="C10" s="108" t="s">
        <v>40</v>
      </c>
      <c r="D10" s="109" t="s">
        <v>100</v>
      </c>
      <c r="E10" s="110" t="s">
        <v>101</v>
      </c>
      <c r="F10" s="111" t="s">
        <v>101</v>
      </c>
      <c r="G10" s="112" t="s">
        <v>102</v>
      </c>
      <c r="H10" s="112" t="s">
        <v>103</v>
      </c>
      <c r="I10" s="112" t="s">
        <v>104</v>
      </c>
      <c r="J10" s="112" t="s">
        <v>105</v>
      </c>
      <c r="K10" s="108" t="s">
        <v>77</v>
      </c>
      <c r="L10" s="108">
        <v>100</v>
      </c>
      <c r="M10" s="112">
        <v>710000000</v>
      </c>
      <c r="N10" s="113" t="s">
        <v>78</v>
      </c>
      <c r="O10" s="113" t="s">
        <v>93</v>
      </c>
      <c r="P10" s="113" t="s">
        <v>78</v>
      </c>
      <c r="Q10" s="112" t="s">
        <v>94</v>
      </c>
      <c r="R10" s="108" t="s">
        <v>95</v>
      </c>
      <c r="S10" s="114" t="s">
        <v>96</v>
      </c>
      <c r="T10" s="108">
        <v>796</v>
      </c>
      <c r="U10" s="115" t="s">
        <v>97</v>
      </c>
      <c r="V10" s="116">
        <v>20000</v>
      </c>
      <c r="W10" s="116">
        <v>10</v>
      </c>
      <c r="X10" s="117">
        <v>200000</v>
      </c>
      <c r="Y10" s="117">
        <f>X10*1.12</f>
        <v>224000.00000000003</v>
      </c>
      <c r="Z10" s="116" t="s">
        <v>98</v>
      </c>
      <c r="AA10" s="108">
        <v>2016</v>
      </c>
      <c r="AB10" s="108"/>
    </row>
    <row r="11" spans="1:28" ht="63.75">
      <c r="A11" s="19" t="s">
        <v>70</v>
      </c>
      <c r="B11" s="107" t="s">
        <v>106</v>
      </c>
      <c r="C11" s="108" t="s">
        <v>40</v>
      </c>
      <c r="D11" s="109" t="s">
        <v>107</v>
      </c>
      <c r="E11" s="110" t="s">
        <v>108</v>
      </c>
      <c r="F11" s="111" t="s">
        <v>108</v>
      </c>
      <c r="G11" s="112" t="s">
        <v>109</v>
      </c>
      <c r="H11" s="112" t="s">
        <v>110</v>
      </c>
      <c r="I11" s="112" t="s">
        <v>111</v>
      </c>
      <c r="J11" s="112" t="s">
        <v>112</v>
      </c>
      <c r="K11" s="108" t="s">
        <v>77</v>
      </c>
      <c r="L11" s="108">
        <v>100</v>
      </c>
      <c r="M11" s="112">
        <v>710000000</v>
      </c>
      <c r="N11" s="113" t="s">
        <v>78</v>
      </c>
      <c r="O11" s="113" t="s">
        <v>93</v>
      </c>
      <c r="P11" s="113" t="s">
        <v>78</v>
      </c>
      <c r="Q11" s="112" t="s">
        <v>94</v>
      </c>
      <c r="R11" s="108" t="s">
        <v>95</v>
      </c>
      <c r="S11" s="114" t="s">
        <v>96</v>
      </c>
      <c r="T11" s="108">
        <v>796</v>
      </c>
      <c r="U11" s="115" t="s">
        <v>97</v>
      </c>
      <c r="V11" s="116">
        <v>20000</v>
      </c>
      <c r="W11" s="116">
        <v>14</v>
      </c>
      <c r="X11" s="117">
        <f t="shared" ref="X11:X24" si="0">W11*V11</f>
        <v>280000</v>
      </c>
      <c r="Y11" s="117">
        <f t="shared" ref="Y11:Y24" si="1">X11*1.12</f>
        <v>313600.00000000006</v>
      </c>
      <c r="Z11" s="116" t="s">
        <v>98</v>
      </c>
      <c r="AA11" s="108">
        <v>2016</v>
      </c>
      <c r="AB11" s="108"/>
    </row>
    <row r="12" spans="1:28" ht="76.5">
      <c r="A12" s="19" t="s">
        <v>70</v>
      </c>
      <c r="B12" s="107" t="s">
        <v>113</v>
      </c>
      <c r="C12" s="108" t="s">
        <v>40</v>
      </c>
      <c r="D12" s="109" t="s">
        <v>114</v>
      </c>
      <c r="E12" s="110" t="s">
        <v>115</v>
      </c>
      <c r="F12" s="111" t="s">
        <v>115</v>
      </c>
      <c r="G12" s="112" t="s">
        <v>116</v>
      </c>
      <c r="H12" s="112" t="s">
        <v>117</v>
      </c>
      <c r="I12" s="112" t="s">
        <v>118</v>
      </c>
      <c r="J12" s="112" t="s">
        <v>119</v>
      </c>
      <c r="K12" s="108" t="s">
        <v>77</v>
      </c>
      <c r="L12" s="108">
        <v>100</v>
      </c>
      <c r="M12" s="112">
        <v>710000000</v>
      </c>
      <c r="N12" s="113" t="s">
        <v>78</v>
      </c>
      <c r="O12" s="113" t="s">
        <v>93</v>
      </c>
      <c r="P12" s="113" t="s">
        <v>78</v>
      </c>
      <c r="Q12" s="112" t="s">
        <v>94</v>
      </c>
      <c r="R12" s="108" t="s">
        <v>95</v>
      </c>
      <c r="S12" s="114" t="s">
        <v>96</v>
      </c>
      <c r="T12" s="108">
        <v>796</v>
      </c>
      <c r="U12" s="115" t="s">
        <v>97</v>
      </c>
      <c r="V12" s="116">
        <v>20</v>
      </c>
      <c r="W12" s="116">
        <v>2000</v>
      </c>
      <c r="X12" s="117">
        <f t="shared" si="0"/>
        <v>40000</v>
      </c>
      <c r="Y12" s="117">
        <f t="shared" si="1"/>
        <v>44800.000000000007</v>
      </c>
      <c r="Z12" s="116" t="s">
        <v>98</v>
      </c>
      <c r="AA12" s="108">
        <v>2016</v>
      </c>
      <c r="AB12" s="108"/>
    </row>
    <row r="13" spans="1:28" ht="63.75">
      <c r="A13" s="19" t="s">
        <v>70</v>
      </c>
      <c r="B13" s="107" t="s">
        <v>120</v>
      </c>
      <c r="C13" s="108" t="s">
        <v>40</v>
      </c>
      <c r="D13" s="109" t="s">
        <v>121</v>
      </c>
      <c r="E13" s="110" t="s">
        <v>122</v>
      </c>
      <c r="F13" s="111" t="s">
        <v>122</v>
      </c>
      <c r="G13" s="112" t="s">
        <v>123</v>
      </c>
      <c r="H13" s="112" t="s">
        <v>124</v>
      </c>
      <c r="I13" s="112" t="s">
        <v>125</v>
      </c>
      <c r="J13" s="112" t="s">
        <v>126</v>
      </c>
      <c r="K13" s="108" t="s">
        <v>77</v>
      </c>
      <c r="L13" s="108">
        <v>100</v>
      </c>
      <c r="M13" s="112">
        <v>710000000</v>
      </c>
      <c r="N13" s="113" t="s">
        <v>78</v>
      </c>
      <c r="O13" s="113" t="s">
        <v>93</v>
      </c>
      <c r="P13" s="113" t="s">
        <v>78</v>
      </c>
      <c r="Q13" s="112" t="s">
        <v>94</v>
      </c>
      <c r="R13" s="108" t="s">
        <v>95</v>
      </c>
      <c r="S13" s="114" t="s">
        <v>96</v>
      </c>
      <c r="T13" s="108">
        <v>796</v>
      </c>
      <c r="U13" s="115" t="s">
        <v>97</v>
      </c>
      <c r="V13" s="116">
        <v>45</v>
      </c>
      <c r="W13" s="116">
        <v>12000</v>
      </c>
      <c r="X13" s="117">
        <f t="shared" si="0"/>
        <v>540000</v>
      </c>
      <c r="Y13" s="117">
        <f t="shared" si="1"/>
        <v>604800</v>
      </c>
      <c r="Z13" s="116" t="s">
        <v>98</v>
      </c>
      <c r="AA13" s="108">
        <v>2016</v>
      </c>
      <c r="AB13" s="108" t="s">
        <v>219</v>
      </c>
    </row>
    <row r="14" spans="1:28" ht="63.75">
      <c r="A14" s="19" t="s">
        <v>70</v>
      </c>
      <c r="B14" s="107" t="s">
        <v>127</v>
      </c>
      <c r="C14" s="108" t="s">
        <v>40</v>
      </c>
      <c r="D14" s="109" t="s">
        <v>128</v>
      </c>
      <c r="E14" s="110" t="s">
        <v>122</v>
      </c>
      <c r="F14" s="111" t="s">
        <v>122</v>
      </c>
      <c r="G14" s="112" t="s">
        <v>129</v>
      </c>
      <c r="H14" s="112" t="s">
        <v>130</v>
      </c>
      <c r="I14" s="112" t="s">
        <v>131</v>
      </c>
      <c r="J14" s="112" t="s">
        <v>132</v>
      </c>
      <c r="K14" s="108" t="s">
        <v>77</v>
      </c>
      <c r="L14" s="108">
        <v>100</v>
      </c>
      <c r="M14" s="112">
        <v>710000000</v>
      </c>
      <c r="N14" s="113" t="s">
        <v>78</v>
      </c>
      <c r="O14" s="113" t="s">
        <v>93</v>
      </c>
      <c r="P14" s="113" t="s">
        <v>78</v>
      </c>
      <c r="Q14" s="112" t="s">
        <v>94</v>
      </c>
      <c r="R14" s="108" t="s">
        <v>95</v>
      </c>
      <c r="S14" s="114" t="s">
        <v>96</v>
      </c>
      <c r="T14" s="108">
        <v>796</v>
      </c>
      <c r="U14" s="115" t="s">
        <v>97</v>
      </c>
      <c r="V14" s="116">
        <v>150</v>
      </c>
      <c r="W14" s="116">
        <v>2000</v>
      </c>
      <c r="X14" s="117">
        <f t="shared" si="0"/>
        <v>300000</v>
      </c>
      <c r="Y14" s="117">
        <f t="shared" si="1"/>
        <v>336000.00000000006</v>
      </c>
      <c r="Z14" s="116" t="s">
        <v>98</v>
      </c>
      <c r="AA14" s="108">
        <v>2016</v>
      </c>
      <c r="AB14" s="108" t="s">
        <v>219</v>
      </c>
    </row>
    <row r="15" spans="1:28" ht="63.75">
      <c r="A15" s="19" t="s">
        <v>70</v>
      </c>
      <c r="B15" s="107" t="s">
        <v>133</v>
      </c>
      <c r="C15" s="108" t="s">
        <v>40</v>
      </c>
      <c r="D15" s="109" t="s">
        <v>134</v>
      </c>
      <c r="E15" s="110" t="s">
        <v>135</v>
      </c>
      <c r="F15" s="111" t="s">
        <v>136</v>
      </c>
      <c r="G15" s="112" t="s">
        <v>137</v>
      </c>
      <c r="H15" s="112" t="s">
        <v>138</v>
      </c>
      <c r="I15" s="112" t="s">
        <v>139</v>
      </c>
      <c r="J15" s="112" t="s">
        <v>140</v>
      </c>
      <c r="K15" s="108" t="s">
        <v>77</v>
      </c>
      <c r="L15" s="108">
        <v>100</v>
      </c>
      <c r="M15" s="112">
        <v>710000000</v>
      </c>
      <c r="N15" s="113" t="s">
        <v>78</v>
      </c>
      <c r="O15" s="113" t="s">
        <v>93</v>
      </c>
      <c r="P15" s="113" t="s">
        <v>78</v>
      </c>
      <c r="Q15" s="112" t="s">
        <v>94</v>
      </c>
      <c r="R15" s="108" t="s">
        <v>95</v>
      </c>
      <c r="S15" s="114" t="s">
        <v>96</v>
      </c>
      <c r="T15" s="108">
        <v>796</v>
      </c>
      <c r="U15" s="115" t="s">
        <v>97</v>
      </c>
      <c r="V15" s="116">
        <v>200</v>
      </c>
      <c r="W15" s="116">
        <v>750</v>
      </c>
      <c r="X15" s="117">
        <f t="shared" si="0"/>
        <v>150000</v>
      </c>
      <c r="Y15" s="117">
        <f t="shared" si="1"/>
        <v>168000.00000000003</v>
      </c>
      <c r="Z15" s="116" t="s">
        <v>98</v>
      </c>
      <c r="AA15" s="108">
        <v>2016</v>
      </c>
      <c r="AB15" s="108" t="s">
        <v>219</v>
      </c>
    </row>
    <row r="16" spans="1:28" ht="102">
      <c r="A16" s="19" t="s">
        <v>70</v>
      </c>
      <c r="B16" s="107" t="s">
        <v>141</v>
      </c>
      <c r="C16" s="108" t="s">
        <v>40</v>
      </c>
      <c r="D16" s="109" t="s">
        <v>142</v>
      </c>
      <c r="E16" s="110" t="s">
        <v>122</v>
      </c>
      <c r="F16" s="111" t="s">
        <v>122</v>
      </c>
      <c r="G16" s="112" t="s">
        <v>143</v>
      </c>
      <c r="H16" s="112" t="s">
        <v>144</v>
      </c>
      <c r="I16" s="112" t="s">
        <v>145</v>
      </c>
      <c r="J16" s="112" t="s">
        <v>146</v>
      </c>
      <c r="K16" s="108" t="s">
        <v>77</v>
      </c>
      <c r="L16" s="108">
        <v>100</v>
      </c>
      <c r="M16" s="112">
        <v>710000000</v>
      </c>
      <c r="N16" s="113" t="s">
        <v>78</v>
      </c>
      <c r="O16" s="113" t="s">
        <v>93</v>
      </c>
      <c r="P16" s="113" t="s">
        <v>78</v>
      </c>
      <c r="Q16" s="112" t="s">
        <v>94</v>
      </c>
      <c r="R16" s="108" t="s">
        <v>95</v>
      </c>
      <c r="S16" s="114" t="s">
        <v>96</v>
      </c>
      <c r="T16" s="108">
        <v>796</v>
      </c>
      <c r="U16" s="115" t="s">
        <v>97</v>
      </c>
      <c r="V16" s="116">
        <v>22</v>
      </c>
      <c r="W16" s="116">
        <v>15000</v>
      </c>
      <c r="X16" s="117">
        <f t="shared" si="0"/>
        <v>330000</v>
      </c>
      <c r="Y16" s="117">
        <f t="shared" si="1"/>
        <v>369600.00000000006</v>
      </c>
      <c r="Z16" s="116" t="s">
        <v>98</v>
      </c>
      <c r="AA16" s="108">
        <v>2016</v>
      </c>
      <c r="AB16" s="108"/>
    </row>
    <row r="17" spans="1:28" ht="63.75">
      <c r="A17" s="19" t="s">
        <v>70</v>
      </c>
      <c r="B17" s="107" t="s">
        <v>147</v>
      </c>
      <c r="C17" s="108" t="s">
        <v>40</v>
      </c>
      <c r="D17" s="109" t="s">
        <v>148</v>
      </c>
      <c r="E17" s="110" t="s">
        <v>149</v>
      </c>
      <c r="F17" s="111" t="s">
        <v>149</v>
      </c>
      <c r="G17" s="112" t="s">
        <v>150</v>
      </c>
      <c r="H17" s="112" t="s">
        <v>151</v>
      </c>
      <c r="I17" s="112" t="s">
        <v>152</v>
      </c>
      <c r="J17" s="112" t="s">
        <v>153</v>
      </c>
      <c r="K17" s="108" t="s">
        <v>77</v>
      </c>
      <c r="L17" s="108">
        <v>100</v>
      </c>
      <c r="M17" s="112">
        <v>710000000</v>
      </c>
      <c r="N17" s="113" t="s">
        <v>78</v>
      </c>
      <c r="O17" s="113" t="s">
        <v>93</v>
      </c>
      <c r="P17" s="113" t="s">
        <v>78</v>
      </c>
      <c r="Q17" s="112" t="s">
        <v>94</v>
      </c>
      <c r="R17" s="108" t="s">
        <v>95</v>
      </c>
      <c r="S17" s="114" t="s">
        <v>96</v>
      </c>
      <c r="T17" s="108">
        <v>796</v>
      </c>
      <c r="U17" s="115" t="s">
        <v>97</v>
      </c>
      <c r="V17" s="116">
        <v>500</v>
      </c>
      <c r="W17" s="116">
        <v>1400</v>
      </c>
      <c r="X17" s="117">
        <f t="shared" si="0"/>
        <v>700000</v>
      </c>
      <c r="Y17" s="117">
        <f t="shared" si="1"/>
        <v>784000.00000000012</v>
      </c>
      <c r="Z17" s="116" t="s">
        <v>98</v>
      </c>
      <c r="AA17" s="108">
        <v>2016</v>
      </c>
      <c r="AB17" s="108"/>
    </row>
    <row r="18" spans="1:28" ht="63.75">
      <c r="A18" s="19" t="s">
        <v>70</v>
      </c>
      <c r="B18" s="107" t="s">
        <v>154</v>
      </c>
      <c r="C18" s="108" t="s">
        <v>40</v>
      </c>
      <c r="D18" s="109" t="s">
        <v>155</v>
      </c>
      <c r="E18" s="110" t="s">
        <v>156</v>
      </c>
      <c r="F18" s="111" t="s">
        <v>157</v>
      </c>
      <c r="G18" s="112" t="s">
        <v>158</v>
      </c>
      <c r="H18" s="112" t="s">
        <v>159</v>
      </c>
      <c r="I18" s="112" t="s">
        <v>160</v>
      </c>
      <c r="J18" s="112" t="s">
        <v>161</v>
      </c>
      <c r="K18" s="108" t="s">
        <v>77</v>
      </c>
      <c r="L18" s="108">
        <v>100</v>
      </c>
      <c r="M18" s="112">
        <v>710000000</v>
      </c>
      <c r="N18" s="113" t="s">
        <v>78</v>
      </c>
      <c r="O18" s="113" t="s">
        <v>93</v>
      </c>
      <c r="P18" s="113" t="s">
        <v>78</v>
      </c>
      <c r="Q18" s="112" t="s">
        <v>94</v>
      </c>
      <c r="R18" s="108" t="s">
        <v>95</v>
      </c>
      <c r="S18" s="114" t="s">
        <v>96</v>
      </c>
      <c r="T18" s="108">
        <v>796</v>
      </c>
      <c r="U18" s="115" t="s">
        <v>97</v>
      </c>
      <c r="V18" s="116">
        <v>70</v>
      </c>
      <c r="W18" s="116">
        <v>7000</v>
      </c>
      <c r="X18" s="117">
        <f t="shared" si="0"/>
        <v>490000</v>
      </c>
      <c r="Y18" s="117">
        <f t="shared" si="1"/>
        <v>548800</v>
      </c>
      <c r="Z18" s="116" t="s">
        <v>98</v>
      </c>
      <c r="AA18" s="108">
        <v>2016</v>
      </c>
      <c r="AB18" s="108"/>
    </row>
    <row r="19" spans="1:28" ht="63.75">
      <c r="A19" s="19" t="s">
        <v>70</v>
      </c>
      <c r="B19" s="107" t="s">
        <v>162</v>
      </c>
      <c r="C19" s="108" t="s">
        <v>40</v>
      </c>
      <c r="D19" s="109" t="s">
        <v>163</v>
      </c>
      <c r="E19" s="110" t="s">
        <v>164</v>
      </c>
      <c r="F19" s="111" t="s">
        <v>165</v>
      </c>
      <c r="G19" s="112" t="s">
        <v>166</v>
      </c>
      <c r="H19" s="112" t="s">
        <v>167</v>
      </c>
      <c r="I19" s="112" t="s">
        <v>168</v>
      </c>
      <c r="J19" s="112" t="s">
        <v>169</v>
      </c>
      <c r="K19" s="108" t="s">
        <v>77</v>
      </c>
      <c r="L19" s="108">
        <v>100</v>
      </c>
      <c r="M19" s="112">
        <v>710000000</v>
      </c>
      <c r="N19" s="113" t="s">
        <v>78</v>
      </c>
      <c r="O19" s="113" t="s">
        <v>93</v>
      </c>
      <c r="P19" s="113" t="s">
        <v>78</v>
      </c>
      <c r="Q19" s="112" t="s">
        <v>94</v>
      </c>
      <c r="R19" s="108" t="s">
        <v>95</v>
      </c>
      <c r="S19" s="114" t="s">
        <v>96</v>
      </c>
      <c r="T19" s="108">
        <v>796</v>
      </c>
      <c r="U19" s="115" t="s">
        <v>97</v>
      </c>
      <c r="V19" s="116">
        <v>300</v>
      </c>
      <c r="W19" s="116">
        <v>1900</v>
      </c>
      <c r="X19" s="117">
        <f t="shared" si="0"/>
        <v>570000</v>
      </c>
      <c r="Y19" s="117">
        <f t="shared" si="1"/>
        <v>638400.00000000012</v>
      </c>
      <c r="Z19" s="116" t="s">
        <v>98</v>
      </c>
      <c r="AA19" s="108">
        <v>2016</v>
      </c>
      <c r="AB19" s="108"/>
    </row>
    <row r="20" spans="1:28" ht="76.5">
      <c r="A20" s="19" t="s">
        <v>70</v>
      </c>
      <c r="B20" s="107" t="s">
        <v>170</v>
      </c>
      <c r="C20" s="108" t="s">
        <v>40</v>
      </c>
      <c r="D20" s="109" t="s">
        <v>171</v>
      </c>
      <c r="E20" s="110" t="s">
        <v>164</v>
      </c>
      <c r="F20" s="111" t="s">
        <v>165</v>
      </c>
      <c r="G20" s="112" t="s">
        <v>172</v>
      </c>
      <c r="H20" s="112" t="s">
        <v>173</v>
      </c>
      <c r="I20" s="112" t="s">
        <v>174</v>
      </c>
      <c r="J20" s="112" t="s">
        <v>175</v>
      </c>
      <c r="K20" s="108" t="s">
        <v>77</v>
      </c>
      <c r="L20" s="108">
        <v>100</v>
      </c>
      <c r="M20" s="112">
        <v>710000000</v>
      </c>
      <c r="N20" s="113" t="s">
        <v>78</v>
      </c>
      <c r="O20" s="113" t="s">
        <v>93</v>
      </c>
      <c r="P20" s="113" t="s">
        <v>78</v>
      </c>
      <c r="Q20" s="112" t="s">
        <v>94</v>
      </c>
      <c r="R20" s="108" t="s">
        <v>95</v>
      </c>
      <c r="S20" s="114" t="s">
        <v>96</v>
      </c>
      <c r="T20" s="108">
        <v>796</v>
      </c>
      <c r="U20" s="115" t="s">
        <v>97</v>
      </c>
      <c r="V20" s="116">
        <v>300</v>
      </c>
      <c r="W20" s="116">
        <v>2200</v>
      </c>
      <c r="X20" s="117">
        <f t="shared" si="0"/>
        <v>660000</v>
      </c>
      <c r="Y20" s="117">
        <f t="shared" si="1"/>
        <v>739200.00000000012</v>
      </c>
      <c r="Z20" s="116" t="s">
        <v>98</v>
      </c>
      <c r="AA20" s="108">
        <v>2016</v>
      </c>
      <c r="AB20" s="108"/>
    </row>
    <row r="21" spans="1:28" ht="63.75">
      <c r="A21" s="19" t="s">
        <v>70</v>
      </c>
      <c r="B21" s="107" t="s">
        <v>176</v>
      </c>
      <c r="C21" s="108" t="s">
        <v>40</v>
      </c>
      <c r="D21" s="109" t="s">
        <v>177</v>
      </c>
      <c r="E21" s="110" t="s">
        <v>178</v>
      </c>
      <c r="F21" s="111" t="s">
        <v>179</v>
      </c>
      <c r="G21" s="112" t="s">
        <v>180</v>
      </c>
      <c r="H21" s="112" t="s">
        <v>181</v>
      </c>
      <c r="I21" s="112" t="s">
        <v>182</v>
      </c>
      <c r="J21" s="112" t="s">
        <v>183</v>
      </c>
      <c r="K21" s="108" t="s">
        <v>77</v>
      </c>
      <c r="L21" s="108">
        <v>100</v>
      </c>
      <c r="M21" s="112">
        <v>710000000</v>
      </c>
      <c r="N21" s="113" t="s">
        <v>78</v>
      </c>
      <c r="O21" s="113" t="s">
        <v>93</v>
      </c>
      <c r="P21" s="113" t="s">
        <v>78</v>
      </c>
      <c r="Q21" s="112" t="s">
        <v>94</v>
      </c>
      <c r="R21" s="108" t="s">
        <v>95</v>
      </c>
      <c r="S21" s="114" t="s">
        <v>96</v>
      </c>
      <c r="T21" s="108">
        <v>796</v>
      </c>
      <c r="U21" s="115" t="s">
        <v>97</v>
      </c>
      <c r="V21" s="116">
        <v>100</v>
      </c>
      <c r="W21" s="116">
        <v>1550</v>
      </c>
      <c r="X21" s="117">
        <f t="shared" si="0"/>
        <v>155000</v>
      </c>
      <c r="Y21" s="117">
        <f t="shared" si="1"/>
        <v>173600.00000000003</v>
      </c>
      <c r="Z21" s="116" t="s">
        <v>98</v>
      </c>
      <c r="AA21" s="108">
        <v>2016</v>
      </c>
      <c r="AB21" s="108"/>
    </row>
    <row r="22" spans="1:28" ht="102">
      <c r="A22" s="19" t="s">
        <v>70</v>
      </c>
      <c r="B22" s="107" t="s">
        <v>184</v>
      </c>
      <c r="C22" s="108" t="s">
        <v>40</v>
      </c>
      <c r="D22" s="109" t="s">
        <v>185</v>
      </c>
      <c r="E22" s="110" t="s">
        <v>186</v>
      </c>
      <c r="F22" s="111" t="s">
        <v>187</v>
      </c>
      <c r="G22" s="112" t="s">
        <v>188</v>
      </c>
      <c r="H22" s="112" t="s">
        <v>189</v>
      </c>
      <c r="I22" s="112" t="s">
        <v>190</v>
      </c>
      <c r="J22" s="112" t="s">
        <v>191</v>
      </c>
      <c r="K22" s="108" t="s">
        <v>77</v>
      </c>
      <c r="L22" s="108">
        <v>100</v>
      </c>
      <c r="M22" s="112">
        <v>710000000</v>
      </c>
      <c r="N22" s="113" t="s">
        <v>78</v>
      </c>
      <c r="O22" s="113" t="s">
        <v>93</v>
      </c>
      <c r="P22" s="113" t="s">
        <v>78</v>
      </c>
      <c r="Q22" s="112" t="s">
        <v>94</v>
      </c>
      <c r="R22" s="108" t="s">
        <v>95</v>
      </c>
      <c r="S22" s="114" t="s">
        <v>96</v>
      </c>
      <c r="T22" s="108">
        <v>796</v>
      </c>
      <c r="U22" s="115" t="s">
        <v>97</v>
      </c>
      <c r="V22" s="116">
        <v>40</v>
      </c>
      <c r="W22" s="116">
        <v>6500</v>
      </c>
      <c r="X22" s="117">
        <f t="shared" si="0"/>
        <v>260000</v>
      </c>
      <c r="Y22" s="117">
        <f t="shared" si="1"/>
        <v>291200</v>
      </c>
      <c r="Z22" s="116" t="s">
        <v>98</v>
      </c>
      <c r="AA22" s="108">
        <v>2016</v>
      </c>
      <c r="AB22" s="108" t="s">
        <v>229</v>
      </c>
    </row>
    <row r="23" spans="1:28" ht="63.75">
      <c r="A23" s="19" t="s">
        <v>70</v>
      </c>
      <c r="B23" s="107" t="s">
        <v>192</v>
      </c>
      <c r="C23" s="108" t="s">
        <v>40</v>
      </c>
      <c r="D23" s="109" t="s">
        <v>193</v>
      </c>
      <c r="E23" s="110" t="s">
        <v>194</v>
      </c>
      <c r="F23" s="111" t="s">
        <v>194</v>
      </c>
      <c r="G23" s="112" t="s">
        <v>195</v>
      </c>
      <c r="H23" s="112" t="s">
        <v>196</v>
      </c>
      <c r="I23" s="112" t="s">
        <v>197</v>
      </c>
      <c r="J23" s="112" t="s">
        <v>198</v>
      </c>
      <c r="K23" s="108" t="s">
        <v>77</v>
      </c>
      <c r="L23" s="108">
        <v>100</v>
      </c>
      <c r="M23" s="112">
        <v>710000000</v>
      </c>
      <c r="N23" s="113" t="s">
        <v>78</v>
      </c>
      <c r="O23" s="113" t="s">
        <v>93</v>
      </c>
      <c r="P23" s="113" t="s">
        <v>78</v>
      </c>
      <c r="Q23" s="112" t="s">
        <v>94</v>
      </c>
      <c r="R23" s="108" t="s">
        <v>95</v>
      </c>
      <c r="S23" s="114" t="s">
        <v>96</v>
      </c>
      <c r="T23" s="108">
        <v>796</v>
      </c>
      <c r="U23" s="115" t="s">
        <v>97</v>
      </c>
      <c r="V23" s="116">
        <v>10</v>
      </c>
      <c r="W23" s="116">
        <v>15000</v>
      </c>
      <c r="X23" s="117">
        <f t="shared" si="0"/>
        <v>150000</v>
      </c>
      <c r="Y23" s="117">
        <f t="shared" si="1"/>
        <v>168000.00000000003</v>
      </c>
      <c r="Z23" s="116" t="s">
        <v>98</v>
      </c>
      <c r="AA23" s="108">
        <v>2016</v>
      </c>
      <c r="AB23" s="108" t="s">
        <v>229</v>
      </c>
    </row>
    <row r="24" spans="1:28" ht="63.75">
      <c r="A24" s="19" t="s">
        <v>70</v>
      </c>
      <c r="B24" s="107" t="s">
        <v>199</v>
      </c>
      <c r="C24" s="108" t="s">
        <v>40</v>
      </c>
      <c r="D24" s="109" t="s">
        <v>200</v>
      </c>
      <c r="E24" s="110" t="s">
        <v>201</v>
      </c>
      <c r="F24" s="111" t="s">
        <v>201</v>
      </c>
      <c r="G24" s="112" t="s">
        <v>202</v>
      </c>
      <c r="H24" s="112" t="s">
        <v>203</v>
      </c>
      <c r="I24" s="112" t="s">
        <v>204</v>
      </c>
      <c r="J24" s="112" t="s">
        <v>205</v>
      </c>
      <c r="K24" s="108" t="s">
        <v>77</v>
      </c>
      <c r="L24" s="108">
        <v>100</v>
      </c>
      <c r="M24" s="112">
        <v>710000000</v>
      </c>
      <c r="N24" s="113" t="s">
        <v>78</v>
      </c>
      <c r="O24" s="113" t="s">
        <v>93</v>
      </c>
      <c r="P24" s="113" t="s">
        <v>78</v>
      </c>
      <c r="Q24" s="112" t="s">
        <v>94</v>
      </c>
      <c r="R24" s="108" t="s">
        <v>95</v>
      </c>
      <c r="S24" s="114" t="s">
        <v>96</v>
      </c>
      <c r="T24" s="108" t="s">
        <v>206</v>
      </c>
      <c r="U24" s="115" t="s">
        <v>207</v>
      </c>
      <c r="V24" s="116">
        <v>30</v>
      </c>
      <c r="W24" s="116">
        <v>8108</v>
      </c>
      <c r="X24" s="117">
        <f t="shared" si="0"/>
        <v>243240</v>
      </c>
      <c r="Y24" s="117">
        <f t="shared" si="1"/>
        <v>272428.80000000005</v>
      </c>
      <c r="Z24" s="116" t="s">
        <v>98</v>
      </c>
      <c r="AA24" s="108">
        <v>2016</v>
      </c>
      <c r="AB24" s="108" t="s">
        <v>229</v>
      </c>
    </row>
    <row r="25" spans="1:28" ht="13.5">
      <c r="A25" s="19"/>
      <c r="B25" s="91" t="s">
        <v>208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9">
        <f>SUBTOTAL(9,X9:X24)</f>
        <v>6243340</v>
      </c>
      <c r="Y25" s="119">
        <f>SUBTOTAL(9,Y9:Y24)</f>
        <v>6992540.7999999998</v>
      </c>
      <c r="Z25" s="118"/>
      <c r="AA25" s="118"/>
      <c r="AB25" s="118"/>
    </row>
    <row r="26" spans="1:28" ht="13.5">
      <c r="A26" s="19"/>
      <c r="B26" s="48" t="s">
        <v>41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ht="51">
      <c r="A27" s="19" t="s">
        <v>52</v>
      </c>
      <c r="B27" s="120" t="s">
        <v>45</v>
      </c>
      <c r="C27" s="121" t="s">
        <v>40</v>
      </c>
      <c r="D27" s="121" t="s">
        <v>46</v>
      </c>
      <c r="E27" s="122" t="s">
        <v>47</v>
      </c>
      <c r="F27" s="123" t="s">
        <v>48</v>
      </c>
      <c r="G27" s="122" t="s">
        <v>47</v>
      </c>
      <c r="H27" s="123" t="s">
        <v>48</v>
      </c>
      <c r="I27" s="122" t="s">
        <v>49</v>
      </c>
      <c r="J27" s="122" t="s">
        <v>50</v>
      </c>
      <c r="K27" s="124" t="s">
        <v>33</v>
      </c>
      <c r="L27" s="122">
        <v>0</v>
      </c>
      <c r="M27" s="122">
        <v>710000000</v>
      </c>
      <c r="N27" s="125" t="s">
        <v>34</v>
      </c>
      <c r="O27" s="125" t="s">
        <v>51</v>
      </c>
      <c r="P27" s="126" t="s">
        <v>44</v>
      </c>
      <c r="Q27" s="124"/>
      <c r="R27" s="124" t="s">
        <v>42</v>
      </c>
      <c r="S27" s="127" t="s">
        <v>38</v>
      </c>
      <c r="T27" s="128"/>
      <c r="U27" s="124"/>
      <c r="V27" s="124"/>
      <c r="W27" s="129"/>
      <c r="X27" s="130">
        <v>30444800</v>
      </c>
      <c r="Y27" s="130">
        <f t="shared" ref="Y27" si="2">X27*1.12</f>
        <v>34098176</v>
      </c>
      <c r="Z27" s="124"/>
      <c r="AA27" s="124">
        <v>2016</v>
      </c>
      <c r="AB27" s="131"/>
    </row>
    <row r="28" spans="1:28" ht="13.5">
      <c r="A28" s="19"/>
      <c r="B28" s="48" t="s">
        <v>43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>
        <f>X27</f>
        <v>30444800</v>
      </c>
      <c r="Y28" s="62">
        <f>Y27</f>
        <v>34098176</v>
      </c>
      <c r="Z28" s="61"/>
      <c r="AA28" s="61"/>
      <c r="AB28" s="61"/>
    </row>
    <row r="29" spans="1:28" ht="13.5">
      <c r="A29" s="19"/>
      <c r="B29" s="91" t="s">
        <v>256</v>
      </c>
      <c r="C29" s="118"/>
      <c r="D29" s="118"/>
      <c r="E29" s="118"/>
      <c r="F29" s="118"/>
      <c r="G29" s="132"/>
      <c r="H29" s="132"/>
      <c r="I29" s="132"/>
      <c r="J29" s="132"/>
      <c r="K29" s="118"/>
      <c r="L29" s="118"/>
      <c r="M29" s="118"/>
      <c r="N29" s="118"/>
      <c r="O29" s="118"/>
      <c r="P29" s="118"/>
      <c r="Q29" s="118"/>
      <c r="R29" s="118"/>
      <c r="S29" s="118"/>
      <c r="T29" s="133"/>
      <c r="U29" s="118"/>
      <c r="V29" s="118"/>
      <c r="W29" s="118"/>
      <c r="X29" s="134">
        <f>X28+X25</f>
        <v>36688140</v>
      </c>
      <c r="Y29" s="134">
        <f>Y28+Y25</f>
        <v>41090716.799999997</v>
      </c>
      <c r="Z29" s="132"/>
      <c r="AA29" s="118"/>
      <c r="AB29" s="118"/>
    </row>
    <row r="30" spans="1:28">
      <c r="A30" s="34"/>
      <c r="B30" s="6" t="s">
        <v>31</v>
      </c>
      <c r="C30" s="35"/>
      <c r="D30" s="35"/>
      <c r="E30" s="36"/>
      <c r="F30" s="36"/>
      <c r="G30" s="43"/>
      <c r="H30" s="43"/>
      <c r="I30" s="43"/>
      <c r="J30" s="43"/>
      <c r="K30" s="35"/>
      <c r="L30" s="36"/>
      <c r="M30" s="36"/>
      <c r="N30" s="37"/>
      <c r="O30" s="37"/>
      <c r="P30" s="38"/>
      <c r="Q30" s="39"/>
      <c r="R30" s="39"/>
      <c r="S30" s="40"/>
      <c r="T30" s="41"/>
      <c r="U30" s="39"/>
      <c r="V30" s="39"/>
      <c r="W30" s="42"/>
      <c r="X30" s="33"/>
      <c r="Y30" s="33"/>
      <c r="Z30" s="44"/>
      <c r="AA30" s="39"/>
      <c r="AB30" s="39"/>
    </row>
    <row r="31" spans="1:28">
      <c r="A31" s="34"/>
      <c r="B31" s="93" t="s">
        <v>84</v>
      </c>
      <c r="C31" s="94"/>
      <c r="D31" s="94"/>
      <c r="E31" s="95"/>
      <c r="F31" s="95"/>
      <c r="G31" s="96"/>
      <c r="H31" s="96"/>
      <c r="I31" s="96"/>
      <c r="J31" s="96"/>
      <c r="K31" s="94"/>
      <c r="L31" s="95"/>
      <c r="M31" s="95"/>
      <c r="N31" s="97"/>
      <c r="O31" s="97"/>
      <c r="P31" s="98"/>
      <c r="Q31" s="99"/>
      <c r="R31" s="99"/>
      <c r="S31" s="100"/>
      <c r="T31" s="101"/>
      <c r="U31" s="99"/>
      <c r="V31" s="99"/>
      <c r="W31" s="102"/>
      <c r="X31" s="103"/>
      <c r="Y31" s="103"/>
      <c r="Z31" s="104"/>
      <c r="AA31" s="99"/>
      <c r="AB31" s="99"/>
    </row>
    <row r="32" spans="1:28" ht="63.75">
      <c r="A32" s="46" t="s">
        <v>70</v>
      </c>
      <c r="B32" s="89" t="s">
        <v>214</v>
      </c>
      <c r="C32" s="90" t="s">
        <v>40</v>
      </c>
      <c r="D32" s="64" t="s">
        <v>86</v>
      </c>
      <c r="E32" s="65" t="s">
        <v>87</v>
      </c>
      <c r="F32" s="66" t="s">
        <v>88</v>
      </c>
      <c r="G32" s="67" t="s">
        <v>89</v>
      </c>
      <c r="H32" s="66" t="s">
        <v>90</v>
      </c>
      <c r="I32" s="68" t="s">
        <v>91</v>
      </c>
      <c r="J32" s="68" t="s">
        <v>92</v>
      </c>
      <c r="K32" s="69" t="s">
        <v>77</v>
      </c>
      <c r="L32" s="68">
        <v>82</v>
      </c>
      <c r="M32" s="68">
        <v>710000000</v>
      </c>
      <c r="N32" s="70" t="s">
        <v>34</v>
      </c>
      <c r="O32" s="70" t="s">
        <v>39</v>
      </c>
      <c r="P32" s="70" t="s">
        <v>34</v>
      </c>
      <c r="Q32" s="69" t="s">
        <v>94</v>
      </c>
      <c r="R32" s="69" t="s">
        <v>209</v>
      </c>
      <c r="S32" s="71" t="s">
        <v>96</v>
      </c>
      <c r="T32" s="72">
        <v>796</v>
      </c>
      <c r="U32" s="69" t="s">
        <v>97</v>
      </c>
      <c r="V32" s="105">
        <v>30000</v>
      </c>
      <c r="W32" s="73">
        <v>16</v>
      </c>
      <c r="X32" s="73">
        <v>480000</v>
      </c>
      <c r="Y32" s="73">
        <f>X32*1.12</f>
        <v>537600</v>
      </c>
      <c r="Z32" s="69" t="s">
        <v>98</v>
      </c>
      <c r="AA32" s="69">
        <v>2016</v>
      </c>
      <c r="AB32" s="74" t="s">
        <v>224</v>
      </c>
    </row>
    <row r="33" spans="1:28" ht="63.75">
      <c r="A33" s="46" t="s">
        <v>70</v>
      </c>
      <c r="B33" s="89" t="s">
        <v>215</v>
      </c>
      <c r="C33" s="90" t="s">
        <v>40</v>
      </c>
      <c r="D33" s="64" t="s">
        <v>100</v>
      </c>
      <c r="E33" s="65" t="s">
        <v>101</v>
      </c>
      <c r="F33" s="66" t="s">
        <v>101</v>
      </c>
      <c r="G33" s="67" t="s">
        <v>102</v>
      </c>
      <c r="H33" s="66" t="s">
        <v>103</v>
      </c>
      <c r="I33" s="68" t="s">
        <v>104</v>
      </c>
      <c r="J33" s="68" t="s">
        <v>105</v>
      </c>
      <c r="K33" s="69" t="s">
        <v>77</v>
      </c>
      <c r="L33" s="68">
        <v>25</v>
      </c>
      <c r="M33" s="68">
        <v>710000000</v>
      </c>
      <c r="N33" s="70" t="s">
        <v>34</v>
      </c>
      <c r="O33" s="70" t="s">
        <v>39</v>
      </c>
      <c r="P33" s="70" t="s">
        <v>34</v>
      </c>
      <c r="Q33" s="69" t="s">
        <v>94</v>
      </c>
      <c r="R33" s="69" t="s">
        <v>209</v>
      </c>
      <c r="S33" s="71" t="s">
        <v>96</v>
      </c>
      <c r="T33" s="72">
        <v>796</v>
      </c>
      <c r="U33" s="69" t="s">
        <v>97</v>
      </c>
      <c r="V33" s="105">
        <v>22000</v>
      </c>
      <c r="W33" s="73">
        <v>10</v>
      </c>
      <c r="X33" s="73">
        <v>220000</v>
      </c>
      <c r="Y33" s="73">
        <f t="shared" ref="Y33:Y41" si="3">X33*1.12</f>
        <v>246400.00000000003</v>
      </c>
      <c r="Z33" s="69" t="s">
        <v>98</v>
      </c>
      <c r="AA33" s="69">
        <v>2016</v>
      </c>
      <c r="AB33" s="106" t="s">
        <v>217</v>
      </c>
    </row>
    <row r="34" spans="1:28" ht="63.75">
      <c r="A34" s="46" t="s">
        <v>70</v>
      </c>
      <c r="B34" s="89" t="s">
        <v>216</v>
      </c>
      <c r="C34" s="90" t="s">
        <v>40</v>
      </c>
      <c r="D34" s="64" t="s">
        <v>107</v>
      </c>
      <c r="E34" s="65" t="s">
        <v>108</v>
      </c>
      <c r="F34" s="66" t="s">
        <v>108</v>
      </c>
      <c r="G34" s="67" t="s">
        <v>109</v>
      </c>
      <c r="H34" s="66" t="s">
        <v>110</v>
      </c>
      <c r="I34" s="68" t="s">
        <v>111</v>
      </c>
      <c r="J34" s="68" t="s">
        <v>112</v>
      </c>
      <c r="K34" s="69" t="s">
        <v>77</v>
      </c>
      <c r="L34" s="68">
        <v>65</v>
      </c>
      <c r="M34" s="68">
        <v>710000000</v>
      </c>
      <c r="N34" s="70" t="s">
        <v>34</v>
      </c>
      <c r="O34" s="70" t="s">
        <v>39</v>
      </c>
      <c r="P34" s="70" t="s">
        <v>34</v>
      </c>
      <c r="Q34" s="69" t="s">
        <v>94</v>
      </c>
      <c r="R34" s="69" t="s">
        <v>209</v>
      </c>
      <c r="S34" s="71" t="s">
        <v>96</v>
      </c>
      <c r="T34" s="72">
        <v>796</v>
      </c>
      <c r="U34" s="69" t="s">
        <v>97</v>
      </c>
      <c r="V34" s="105">
        <v>20000</v>
      </c>
      <c r="W34" s="73">
        <v>13</v>
      </c>
      <c r="X34" s="73">
        <v>260000</v>
      </c>
      <c r="Y34" s="73">
        <f t="shared" si="3"/>
        <v>291200</v>
      </c>
      <c r="Z34" s="69" t="s">
        <v>98</v>
      </c>
      <c r="AA34" s="69">
        <v>2016</v>
      </c>
      <c r="AB34" s="106" t="s">
        <v>224</v>
      </c>
    </row>
    <row r="35" spans="1:28" ht="76.5">
      <c r="A35" s="46" t="s">
        <v>70</v>
      </c>
      <c r="B35" s="89" t="s">
        <v>218</v>
      </c>
      <c r="C35" s="90" t="s">
        <v>40</v>
      </c>
      <c r="D35" s="64" t="s">
        <v>114</v>
      </c>
      <c r="E35" s="65" t="s">
        <v>115</v>
      </c>
      <c r="F35" s="66" t="s">
        <v>115</v>
      </c>
      <c r="G35" s="67" t="s">
        <v>116</v>
      </c>
      <c r="H35" s="66" t="s">
        <v>117</v>
      </c>
      <c r="I35" s="68" t="s">
        <v>118</v>
      </c>
      <c r="J35" s="68" t="s">
        <v>119</v>
      </c>
      <c r="K35" s="69" t="s">
        <v>77</v>
      </c>
      <c r="L35" s="68">
        <v>58</v>
      </c>
      <c r="M35" s="68">
        <v>710000000</v>
      </c>
      <c r="N35" s="70" t="s">
        <v>34</v>
      </c>
      <c r="O35" s="70" t="s">
        <v>39</v>
      </c>
      <c r="P35" s="70" t="s">
        <v>34</v>
      </c>
      <c r="Q35" s="69" t="s">
        <v>94</v>
      </c>
      <c r="R35" s="69" t="s">
        <v>209</v>
      </c>
      <c r="S35" s="71" t="s">
        <v>96</v>
      </c>
      <c r="T35" s="72">
        <v>796</v>
      </c>
      <c r="U35" s="69" t="s">
        <v>97</v>
      </c>
      <c r="V35" s="105">
        <v>20</v>
      </c>
      <c r="W35" s="73">
        <v>1950</v>
      </c>
      <c r="X35" s="73">
        <v>39000</v>
      </c>
      <c r="Y35" s="73">
        <f t="shared" si="3"/>
        <v>43680.000000000007</v>
      </c>
      <c r="Z35" s="69" t="s">
        <v>98</v>
      </c>
      <c r="AA35" s="69">
        <v>2016</v>
      </c>
      <c r="AB35" s="74" t="s">
        <v>217</v>
      </c>
    </row>
    <row r="36" spans="1:28" ht="102">
      <c r="A36" s="46" t="s">
        <v>70</v>
      </c>
      <c r="B36" s="89" t="s">
        <v>220</v>
      </c>
      <c r="C36" s="90" t="s">
        <v>40</v>
      </c>
      <c r="D36" s="64" t="s">
        <v>142</v>
      </c>
      <c r="E36" s="65" t="s">
        <v>122</v>
      </c>
      <c r="F36" s="66" t="s">
        <v>122</v>
      </c>
      <c r="G36" s="67" t="s">
        <v>143</v>
      </c>
      <c r="H36" s="66" t="s">
        <v>144</v>
      </c>
      <c r="I36" s="68" t="s">
        <v>145</v>
      </c>
      <c r="J36" s="68" t="s">
        <v>146</v>
      </c>
      <c r="K36" s="69" t="s">
        <v>77</v>
      </c>
      <c r="L36" s="68">
        <v>46</v>
      </c>
      <c r="M36" s="68">
        <v>710000000</v>
      </c>
      <c r="N36" s="70" t="s">
        <v>34</v>
      </c>
      <c r="O36" s="70" t="s">
        <v>39</v>
      </c>
      <c r="P36" s="70" t="s">
        <v>34</v>
      </c>
      <c r="Q36" s="69" t="s">
        <v>94</v>
      </c>
      <c r="R36" s="69" t="s">
        <v>209</v>
      </c>
      <c r="S36" s="71" t="s">
        <v>96</v>
      </c>
      <c r="T36" s="72">
        <v>796</v>
      </c>
      <c r="U36" s="69" t="s">
        <v>97</v>
      </c>
      <c r="V36" s="105">
        <v>150</v>
      </c>
      <c r="W36" s="73">
        <v>12000</v>
      </c>
      <c r="X36" s="73">
        <v>1800000</v>
      </c>
      <c r="Y36" s="73">
        <f t="shared" si="3"/>
        <v>2016000.0000000002</v>
      </c>
      <c r="Z36" s="69" t="s">
        <v>98</v>
      </c>
      <c r="AA36" s="69">
        <v>2016</v>
      </c>
      <c r="AB36" s="74" t="s">
        <v>225</v>
      </c>
    </row>
    <row r="37" spans="1:28" ht="63.75">
      <c r="A37" s="46" t="s">
        <v>70</v>
      </c>
      <c r="B37" s="89" t="s">
        <v>221</v>
      </c>
      <c r="C37" s="90" t="s">
        <v>40</v>
      </c>
      <c r="D37" s="64" t="s">
        <v>148</v>
      </c>
      <c r="E37" s="65" t="s">
        <v>149</v>
      </c>
      <c r="F37" s="66" t="s">
        <v>149</v>
      </c>
      <c r="G37" s="67" t="s">
        <v>150</v>
      </c>
      <c r="H37" s="66" t="s">
        <v>151</v>
      </c>
      <c r="I37" s="68" t="s">
        <v>152</v>
      </c>
      <c r="J37" s="68" t="s">
        <v>153</v>
      </c>
      <c r="K37" s="69" t="s">
        <v>77</v>
      </c>
      <c r="L37" s="68">
        <v>91</v>
      </c>
      <c r="M37" s="68">
        <v>710000000</v>
      </c>
      <c r="N37" s="70" t="s">
        <v>34</v>
      </c>
      <c r="O37" s="70" t="s">
        <v>39</v>
      </c>
      <c r="P37" s="70" t="s">
        <v>34</v>
      </c>
      <c r="Q37" s="69" t="s">
        <v>94</v>
      </c>
      <c r="R37" s="69" t="s">
        <v>209</v>
      </c>
      <c r="S37" s="71" t="s">
        <v>96</v>
      </c>
      <c r="T37" s="72">
        <v>796</v>
      </c>
      <c r="U37" s="69" t="s">
        <v>97</v>
      </c>
      <c r="V37" s="105">
        <v>500</v>
      </c>
      <c r="W37" s="73">
        <v>1420</v>
      </c>
      <c r="X37" s="73">
        <v>710000</v>
      </c>
      <c r="Y37" s="73">
        <f t="shared" si="3"/>
        <v>795200.00000000012</v>
      </c>
      <c r="Z37" s="69" t="s">
        <v>98</v>
      </c>
      <c r="AA37" s="69">
        <v>2016</v>
      </c>
      <c r="AB37" s="74" t="s">
        <v>224</v>
      </c>
    </row>
    <row r="38" spans="1:28" ht="63.75">
      <c r="A38" s="46" t="s">
        <v>70</v>
      </c>
      <c r="B38" s="89" t="s">
        <v>222</v>
      </c>
      <c r="C38" s="90" t="s">
        <v>40</v>
      </c>
      <c r="D38" s="64" t="s">
        <v>155</v>
      </c>
      <c r="E38" s="65" t="s">
        <v>156</v>
      </c>
      <c r="F38" s="66" t="s">
        <v>157</v>
      </c>
      <c r="G38" s="67" t="s">
        <v>158</v>
      </c>
      <c r="H38" s="66" t="s">
        <v>159</v>
      </c>
      <c r="I38" s="68" t="s">
        <v>210</v>
      </c>
      <c r="J38" s="68" t="s">
        <v>211</v>
      </c>
      <c r="K38" s="69" t="s">
        <v>77</v>
      </c>
      <c r="L38" s="68">
        <v>84</v>
      </c>
      <c r="M38" s="68">
        <v>710000000</v>
      </c>
      <c r="N38" s="70" t="s">
        <v>34</v>
      </c>
      <c r="O38" s="70" t="s">
        <v>39</v>
      </c>
      <c r="P38" s="70" t="s">
        <v>34</v>
      </c>
      <c r="Q38" s="69" t="s">
        <v>94</v>
      </c>
      <c r="R38" s="69" t="s">
        <v>209</v>
      </c>
      <c r="S38" s="71" t="s">
        <v>96</v>
      </c>
      <c r="T38" s="72">
        <v>796</v>
      </c>
      <c r="U38" s="69" t="s">
        <v>97</v>
      </c>
      <c r="V38" s="105">
        <v>200</v>
      </c>
      <c r="W38" s="73">
        <v>6850</v>
      </c>
      <c r="X38" s="73">
        <v>1370000</v>
      </c>
      <c r="Y38" s="73">
        <f t="shared" si="3"/>
        <v>1534400.0000000002</v>
      </c>
      <c r="Z38" s="69" t="s">
        <v>98</v>
      </c>
      <c r="AA38" s="69">
        <v>2016</v>
      </c>
      <c r="AB38" s="90" t="s">
        <v>223</v>
      </c>
    </row>
    <row r="39" spans="1:28" ht="63.75">
      <c r="A39" s="46" t="s">
        <v>70</v>
      </c>
      <c r="B39" s="89" t="s">
        <v>226</v>
      </c>
      <c r="C39" s="90" t="s">
        <v>40</v>
      </c>
      <c r="D39" s="64" t="s">
        <v>163</v>
      </c>
      <c r="E39" s="65" t="s">
        <v>164</v>
      </c>
      <c r="F39" s="66" t="s">
        <v>165</v>
      </c>
      <c r="G39" s="67" t="s">
        <v>166</v>
      </c>
      <c r="H39" s="66" t="s">
        <v>167</v>
      </c>
      <c r="I39" s="68" t="s">
        <v>168</v>
      </c>
      <c r="J39" s="68" t="s">
        <v>169</v>
      </c>
      <c r="K39" s="69" t="s">
        <v>77</v>
      </c>
      <c r="L39" s="68">
        <v>62</v>
      </c>
      <c r="M39" s="68">
        <v>710000000</v>
      </c>
      <c r="N39" s="70" t="s">
        <v>34</v>
      </c>
      <c r="O39" s="70" t="s">
        <v>39</v>
      </c>
      <c r="P39" s="70" t="s">
        <v>34</v>
      </c>
      <c r="Q39" s="69" t="s">
        <v>94</v>
      </c>
      <c r="R39" s="69" t="s">
        <v>209</v>
      </c>
      <c r="S39" s="71" t="s">
        <v>96</v>
      </c>
      <c r="T39" s="72">
        <v>796</v>
      </c>
      <c r="U39" s="69" t="s">
        <v>97</v>
      </c>
      <c r="V39" s="105">
        <v>300</v>
      </c>
      <c r="W39" s="73">
        <v>1875</v>
      </c>
      <c r="X39" s="73">
        <v>562500</v>
      </c>
      <c r="Y39" s="73">
        <f t="shared" si="3"/>
        <v>630000.00000000012</v>
      </c>
      <c r="Z39" s="69" t="s">
        <v>98</v>
      </c>
      <c r="AA39" s="69">
        <v>2016</v>
      </c>
      <c r="AB39" s="106" t="s">
        <v>224</v>
      </c>
    </row>
    <row r="40" spans="1:28" ht="76.5">
      <c r="A40" s="46" t="s">
        <v>70</v>
      </c>
      <c r="B40" s="89" t="s">
        <v>227</v>
      </c>
      <c r="C40" s="90" t="s">
        <v>40</v>
      </c>
      <c r="D40" s="64" t="s">
        <v>171</v>
      </c>
      <c r="E40" s="65" t="s">
        <v>164</v>
      </c>
      <c r="F40" s="66" t="s">
        <v>165</v>
      </c>
      <c r="G40" s="67" t="s">
        <v>172</v>
      </c>
      <c r="H40" s="66" t="s">
        <v>173</v>
      </c>
      <c r="I40" s="68" t="s">
        <v>174</v>
      </c>
      <c r="J40" s="68" t="s">
        <v>175</v>
      </c>
      <c r="K40" s="69" t="s">
        <v>77</v>
      </c>
      <c r="L40" s="68">
        <v>62</v>
      </c>
      <c r="M40" s="68">
        <v>710000000</v>
      </c>
      <c r="N40" s="70" t="s">
        <v>34</v>
      </c>
      <c r="O40" s="70" t="s">
        <v>39</v>
      </c>
      <c r="P40" s="70" t="s">
        <v>34</v>
      </c>
      <c r="Q40" s="69" t="s">
        <v>94</v>
      </c>
      <c r="R40" s="69" t="s">
        <v>209</v>
      </c>
      <c r="S40" s="71" t="s">
        <v>96</v>
      </c>
      <c r="T40" s="72">
        <v>796</v>
      </c>
      <c r="U40" s="69" t="s">
        <v>97</v>
      </c>
      <c r="V40" s="105">
        <v>300</v>
      </c>
      <c r="W40" s="73">
        <v>2150</v>
      </c>
      <c r="X40" s="73">
        <v>645000</v>
      </c>
      <c r="Y40" s="73">
        <f t="shared" si="3"/>
        <v>722400.00000000012</v>
      </c>
      <c r="Z40" s="69" t="s">
        <v>98</v>
      </c>
      <c r="AA40" s="69">
        <v>2016</v>
      </c>
      <c r="AB40" s="106" t="s">
        <v>224</v>
      </c>
    </row>
    <row r="41" spans="1:28" ht="63.75">
      <c r="A41" s="46" t="s">
        <v>70</v>
      </c>
      <c r="B41" s="89" t="s">
        <v>228</v>
      </c>
      <c r="C41" s="90" t="s">
        <v>40</v>
      </c>
      <c r="D41" s="64" t="s">
        <v>177</v>
      </c>
      <c r="E41" s="65" t="s">
        <v>178</v>
      </c>
      <c r="F41" s="66" t="s">
        <v>179</v>
      </c>
      <c r="G41" s="88" t="s">
        <v>180</v>
      </c>
      <c r="H41" s="88" t="s">
        <v>181</v>
      </c>
      <c r="I41" s="68" t="s">
        <v>212</v>
      </c>
      <c r="J41" s="68" t="s">
        <v>213</v>
      </c>
      <c r="K41" s="69" t="s">
        <v>77</v>
      </c>
      <c r="L41" s="68">
        <v>11</v>
      </c>
      <c r="M41" s="68">
        <v>710000000</v>
      </c>
      <c r="N41" s="70" t="s">
        <v>34</v>
      </c>
      <c r="O41" s="70" t="s">
        <v>39</v>
      </c>
      <c r="P41" s="70" t="s">
        <v>34</v>
      </c>
      <c r="Q41" s="69" t="s">
        <v>94</v>
      </c>
      <c r="R41" s="69" t="s">
        <v>209</v>
      </c>
      <c r="S41" s="71" t="s">
        <v>96</v>
      </c>
      <c r="T41" s="72">
        <v>796</v>
      </c>
      <c r="U41" s="69" t="s">
        <v>97</v>
      </c>
      <c r="V41" s="105">
        <v>100</v>
      </c>
      <c r="W41" s="73">
        <v>1550</v>
      </c>
      <c r="X41" s="73">
        <v>155000</v>
      </c>
      <c r="Y41" s="73">
        <f t="shared" si="3"/>
        <v>173600.00000000003</v>
      </c>
      <c r="Z41" s="69" t="s">
        <v>98</v>
      </c>
      <c r="AA41" s="69">
        <v>2016</v>
      </c>
      <c r="AB41" s="74" t="s">
        <v>230</v>
      </c>
    </row>
    <row r="42" spans="1:28" ht="38.25">
      <c r="A42" s="46" t="s">
        <v>239</v>
      </c>
      <c r="B42" s="89" t="s">
        <v>241</v>
      </c>
      <c r="C42" s="90" t="s">
        <v>40</v>
      </c>
      <c r="D42" s="64" t="s">
        <v>231</v>
      </c>
      <c r="E42" s="65" t="s">
        <v>232</v>
      </c>
      <c r="F42" s="66" t="s">
        <v>233</v>
      </c>
      <c r="G42" s="88" t="s">
        <v>234</v>
      </c>
      <c r="H42" s="88" t="s">
        <v>235</v>
      </c>
      <c r="I42" s="68" t="s">
        <v>236</v>
      </c>
      <c r="J42" s="68" t="s">
        <v>237</v>
      </c>
      <c r="K42" s="69" t="s">
        <v>77</v>
      </c>
      <c r="L42" s="68">
        <v>0</v>
      </c>
      <c r="M42" s="68">
        <v>710000000</v>
      </c>
      <c r="N42" s="70" t="s">
        <v>34</v>
      </c>
      <c r="O42" s="70" t="s">
        <v>39</v>
      </c>
      <c r="P42" s="70" t="s">
        <v>34</v>
      </c>
      <c r="Q42" s="69" t="s">
        <v>94</v>
      </c>
      <c r="R42" s="69" t="s">
        <v>54</v>
      </c>
      <c r="S42" s="71" t="s">
        <v>240</v>
      </c>
      <c r="T42" s="72">
        <v>839</v>
      </c>
      <c r="U42" s="69" t="s">
        <v>238</v>
      </c>
      <c r="V42" s="105">
        <v>1</v>
      </c>
      <c r="W42" s="73">
        <f>X42/V42</f>
        <v>29392416</v>
      </c>
      <c r="X42" s="73">
        <f>Y42/1.12</f>
        <v>29392416</v>
      </c>
      <c r="Y42" s="73">
        <f>32919505.92</f>
        <v>32919505.920000002</v>
      </c>
      <c r="Z42" s="69"/>
      <c r="AA42" s="69">
        <v>2016</v>
      </c>
      <c r="AB42" s="74"/>
    </row>
    <row r="43" spans="1:28">
      <c r="A43" s="34"/>
      <c r="B43" s="93" t="s">
        <v>208</v>
      </c>
      <c r="C43" s="94"/>
      <c r="D43" s="94"/>
      <c r="E43" s="95"/>
      <c r="F43" s="95"/>
      <c r="G43" s="96"/>
      <c r="H43" s="96"/>
      <c r="I43" s="96"/>
      <c r="J43" s="96"/>
      <c r="K43" s="94"/>
      <c r="L43" s="95"/>
      <c r="M43" s="95"/>
      <c r="N43" s="97"/>
      <c r="O43" s="97"/>
      <c r="P43" s="98"/>
      <c r="Q43" s="99"/>
      <c r="R43" s="99"/>
      <c r="S43" s="100"/>
      <c r="T43" s="101"/>
      <c r="U43" s="99"/>
      <c r="V43" s="99"/>
      <c r="W43" s="102"/>
      <c r="X43" s="135">
        <f>SUBTOTAL(9,X32:X42)</f>
        <v>35633916</v>
      </c>
      <c r="Y43" s="135">
        <f>SUBTOTAL(9,Y32:Y42)</f>
        <v>39909985.920000002</v>
      </c>
      <c r="Z43" s="104"/>
      <c r="AA43" s="99"/>
      <c r="AB43" s="99"/>
    </row>
    <row r="44" spans="1:28">
      <c r="A44" s="34"/>
      <c r="B44" s="6" t="s">
        <v>35</v>
      </c>
      <c r="C44" s="35"/>
      <c r="D44" s="35"/>
      <c r="E44" s="36"/>
      <c r="F44" s="36"/>
      <c r="G44" s="43"/>
      <c r="H44" s="43"/>
      <c r="I44" s="43"/>
      <c r="J44" s="43"/>
      <c r="K44" s="35"/>
      <c r="L44" s="36"/>
      <c r="M44" s="36"/>
      <c r="N44" s="37"/>
      <c r="O44" s="37"/>
      <c r="P44" s="38"/>
      <c r="Q44" s="39"/>
      <c r="R44" s="39"/>
      <c r="S44" s="40"/>
      <c r="T44" s="41"/>
      <c r="U44" s="39"/>
      <c r="V44" s="39"/>
      <c r="W44" s="42"/>
      <c r="X44" s="33"/>
      <c r="Y44" s="33"/>
      <c r="Z44" s="44"/>
      <c r="AA44" s="39"/>
      <c r="AB44" s="39"/>
    </row>
    <row r="45" spans="1:28" ht="63.75">
      <c r="A45" s="46" t="s">
        <v>239</v>
      </c>
      <c r="B45" s="89" t="s">
        <v>249</v>
      </c>
      <c r="C45" s="90" t="s">
        <v>40</v>
      </c>
      <c r="D45" s="64" t="s">
        <v>242</v>
      </c>
      <c r="E45" s="65" t="s">
        <v>259</v>
      </c>
      <c r="F45" s="66" t="s">
        <v>243</v>
      </c>
      <c r="G45" s="88" t="s">
        <v>259</v>
      </c>
      <c r="H45" s="88" t="s">
        <v>244</v>
      </c>
      <c r="I45" s="68" t="s">
        <v>245</v>
      </c>
      <c r="J45" s="68" t="s">
        <v>246</v>
      </c>
      <c r="K45" s="69" t="s">
        <v>33</v>
      </c>
      <c r="L45" s="68">
        <v>0</v>
      </c>
      <c r="M45" s="68">
        <v>710000000</v>
      </c>
      <c r="N45" s="70" t="s">
        <v>34</v>
      </c>
      <c r="O45" s="70" t="s">
        <v>247</v>
      </c>
      <c r="P45" s="70" t="s">
        <v>44</v>
      </c>
      <c r="Q45" s="69"/>
      <c r="R45" s="69" t="s">
        <v>250</v>
      </c>
      <c r="S45" s="71" t="s">
        <v>248</v>
      </c>
      <c r="T45" s="72"/>
      <c r="U45" s="69"/>
      <c r="V45" s="105"/>
      <c r="W45" s="73"/>
      <c r="X45" s="73">
        <v>81750689</v>
      </c>
      <c r="Y45" s="73">
        <f>X45*1.12</f>
        <v>91560771.680000007</v>
      </c>
      <c r="Z45" s="69"/>
      <c r="AA45" s="69">
        <v>2016</v>
      </c>
      <c r="AB45" s="74"/>
    </row>
    <row r="46" spans="1:28">
      <c r="A46" s="34"/>
      <c r="B46" s="6" t="s">
        <v>36</v>
      </c>
      <c r="C46" s="35"/>
      <c r="D46" s="35"/>
      <c r="E46" s="36"/>
      <c r="F46" s="36"/>
      <c r="G46" s="43"/>
      <c r="H46" s="43"/>
      <c r="I46" s="43"/>
      <c r="J46" s="43"/>
      <c r="K46" s="35"/>
      <c r="L46" s="36"/>
      <c r="M46" s="36"/>
      <c r="N46" s="37"/>
      <c r="O46" s="37"/>
      <c r="P46" s="38"/>
      <c r="Q46" s="39"/>
      <c r="R46" s="39"/>
      <c r="S46" s="40"/>
      <c r="T46" s="41"/>
      <c r="U46" s="39"/>
      <c r="V46" s="39"/>
      <c r="W46" s="42"/>
      <c r="X46" s="47">
        <f>X45</f>
        <v>81750689</v>
      </c>
      <c r="Y46" s="47">
        <f>Y45</f>
        <v>91560771.680000007</v>
      </c>
      <c r="Z46" s="44"/>
      <c r="AA46" s="39"/>
      <c r="AB46" s="39"/>
    </row>
    <row r="47" spans="1:28">
      <c r="A47" s="34"/>
      <c r="B47" s="49" t="s">
        <v>41</v>
      </c>
      <c r="C47" s="50"/>
      <c r="D47" s="50"/>
      <c r="E47" s="51"/>
      <c r="F47" s="51"/>
      <c r="G47" s="52"/>
      <c r="H47" s="52"/>
      <c r="I47" s="52"/>
      <c r="J47" s="52"/>
      <c r="K47" s="50"/>
      <c r="L47" s="51"/>
      <c r="M47" s="51"/>
      <c r="N47" s="53"/>
      <c r="O47" s="53"/>
      <c r="P47" s="54"/>
      <c r="Q47" s="55"/>
      <c r="R47" s="55"/>
      <c r="S47" s="56"/>
      <c r="T47" s="57"/>
      <c r="U47" s="55"/>
      <c r="V47" s="55"/>
      <c r="W47" s="58"/>
      <c r="X47" s="59"/>
      <c r="Y47" s="59"/>
      <c r="Z47" s="60"/>
      <c r="AA47" s="55"/>
      <c r="AB47" s="55"/>
    </row>
    <row r="48" spans="1:28" ht="51">
      <c r="A48" s="46" t="s">
        <v>52</v>
      </c>
      <c r="B48" s="63" t="s">
        <v>53</v>
      </c>
      <c r="C48" s="64" t="s">
        <v>40</v>
      </c>
      <c r="D48" s="69" t="s">
        <v>46</v>
      </c>
      <c r="E48" s="69" t="s">
        <v>47</v>
      </c>
      <c r="F48" s="69" t="s">
        <v>48</v>
      </c>
      <c r="G48" s="69" t="s">
        <v>47</v>
      </c>
      <c r="H48" s="69" t="s">
        <v>48</v>
      </c>
      <c r="I48" s="68" t="s">
        <v>49</v>
      </c>
      <c r="J48" s="68" t="s">
        <v>50</v>
      </c>
      <c r="K48" s="64" t="s">
        <v>33</v>
      </c>
      <c r="L48" s="75">
        <v>0</v>
      </c>
      <c r="M48" s="68">
        <v>710000000</v>
      </c>
      <c r="N48" s="70" t="s">
        <v>34</v>
      </c>
      <c r="O48" s="70" t="s">
        <v>39</v>
      </c>
      <c r="P48" s="69" t="s">
        <v>44</v>
      </c>
      <c r="Q48" s="69"/>
      <c r="R48" s="69" t="s">
        <v>54</v>
      </c>
      <c r="S48" s="71" t="s">
        <v>38</v>
      </c>
      <c r="T48" s="69"/>
      <c r="U48" s="69"/>
      <c r="V48" s="69"/>
      <c r="W48" s="69"/>
      <c r="X48" s="76">
        <v>36533800</v>
      </c>
      <c r="Y48" s="76">
        <f t="shared" ref="Y48:Y53" si="4">X48*1.12</f>
        <v>40917856.000000007</v>
      </c>
      <c r="Z48" s="69"/>
      <c r="AA48" s="69">
        <v>2016</v>
      </c>
      <c r="AB48" s="69" t="s">
        <v>71</v>
      </c>
    </row>
    <row r="49" spans="1:28" ht="51">
      <c r="A49" s="46" t="s">
        <v>70</v>
      </c>
      <c r="B49" s="77" t="s">
        <v>61</v>
      </c>
      <c r="C49" s="64" t="s">
        <v>40</v>
      </c>
      <c r="D49" s="69" t="s">
        <v>55</v>
      </c>
      <c r="E49" s="69" t="s">
        <v>56</v>
      </c>
      <c r="F49" s="69" t="s">
        <v>57</v>
      </c>
      <c r="G49" s="69" t="s">
        <v>56</v>
      </c>
      <c r="H49" s="69" t="s">
        <v>57</v>
      </c>
      <c r="I49" s="68" t="s">
        <v>58</v>
      </c>
      <c r="J49" s="68" t="s">
        <v>59</v>
      </c>
      <c r="K49" s="64" t="s">
        <v>60</v>
      </c>
      <c r="L49" s="75">
        <v>100</v>
      </c>
      <c r="M49" s="68">
        <v>710000000</v>
      </c>
      <c r="N49" s="70" t="s">
        <v>34</v>
      </c>
      <c r="O49" s="70" t="s">
        <v>39</v>
      </c>
      <c r="P49" s="69" t="s">
        <v>44</v>
      </c>
      <c r="Q49" s="69"/>
      <c r="R49" s="69" t="s">
        <v>42</v>
      </c>
      <c r="S49" s="71" t="s">
        <v>38</v>
      </c>
      <c r="T49" s="69"/>
      <c r="U49" s="69"/>
      <c r="V49" s="69"/>
      <c r="W49" s="69"/>
      <c r="X49" s="76">
        <v>2650000</v>
      </c>
      <c r="Y49" s="76">
        <f t="shared" si="4"/>
        <v>2968000.0000000005</v>
      </c>
      <c r="Z49" s="69"/>
      <c r="AA49" s="69">
        <v>2016</v>
      </c>
      <c r="AB49" s="69"/>
    </row>
    <row r="50" spans="1:28" ht="51">
      <c r="A50" s="46" t="s">
        <v>70</v>
      </c>
      <c r="B50" s="77" t="s">
        <v>62</v>
      </c>
      <c r="C50" s="79" t="s">
        <v>40</v>
      </c>
      <c r="D50" s="80" t="s">
        <v>63</v>
      </c>
      <c r="E50" s="81" t="s">
        <v>64</v>
      </c>
      <c r="F50" s="81" t="s">
        <v>65</v>
      </c>
      <c r="G50" s="81" t="s">
        <v>260</v>
      </c>
      <c r="H50" s="81" t="s">
        <v>66</v>
      </c>
      <c r="I50" s="81" t="s">
        <v>67</v>
      </c>
      <c r="J50" s="81" t="s">
        <v>68</v>
      </c>
      <c r="K50" s="64" t="s">
        <v>60</v>
      </c>
      <c r="L50" s="82">
        <v>100</v>
      </c>
      <c r="M50" s="68">
        <v>710000000</v>
      </c>
      <c r="N50" s="70" t="s">
        <v>34</v>
      </c>
      <c r="O50" s="70" t="s">
        <v>39</v>
      </c>
      <c r="P50" s="83" t="s">
        <v>44</v>
      </c>
      <c r="Q50" s="82"/>
      <c r="R50" s="84" t="s">
        <v>69</v>
      </c>
      <c r="S50" s="71" t="s">
        <v>38</v>
      </c>
      <c r="T50" s="85"/>
      <c r="U50" s="85"/>
      <c r="V50" s="85"/>
      <c r="W50" s="85"/>
      <c r="X50" s="86">
        <v>47000</v>
      </c>
      <c r="Y50" s="86">
        <f t="shared" si="4"/>
        <v>52640.000000000007</v>
      </c>
      <c r="Z50" s="85"/>
      <c r="AA50" s="87">
        <v>2016</v>
      </c>
      <c r="AB50" s="78"/>
    </row>
    <row r="51" spans="1:28" ht="63.75">
      <c r="A51" s="46" t="s">
        <v>79</v>
      </c>
      <c r="B51" s="89" t="s">
        <v>80</v>
      </c>
      <c r="C51" s="79" t="s">
        <v>40</v>
      </c>
      <c r="D51" s="80" t="s">
        <v>72</v>
      </c>
      <c r="E51" s="81" t="s">
        <v>73</v>
      </c>
      <c r="F51" s="81" t="s">
        <v>74</v>
      </c>
      <c r="G51" s="81" t="s">
        <v>73</v>
      </c>
      <c r="H51" s="81" t="s">
        <v>74</v>
      </c>
      <c r="I51" s="81" t="s">
        <v>75</v>
      </c>
      <c r="J51" s="81" t="s">
        <v>76</v>
      </c>
      <c r="K51" s="64" t="s">
        <v>77</v>
      </c>
      <c r="L51" s="82">
        <v>50</v>
      </c>
      <c r="M51" s="68">
        <v>710000000</v>
      </c>
      <c r="N51" s="70" t="s">
        <v>34</v>
      </c>
      <c r="O51" s="70" t="s">
        <v>39</v>
      </c>
      <c r="P51" s="83" t="s">
        <v>44</v>
      </c>
      <c r="Q51" s="82"/>
      <c r="R51" s="69" t="s">
        <v>42</v>
      </c>
      <c r="S51" s="71" t="s">
        <v>38</v>
      </c>
      <c r="T51" s="85"/>
      <c r="U51" s="85"/>
      <c r="V51" s="85"/>
      <c r="W51" s="85"/>
      <c r="X51" s="86">
        <v>39466044</v>
      </c>
      <c r="Y51" s="86">
        <f t="shared" si="4"/>
        <v>44201969.280000001</v>
      </c>
      <c r="Z51" s="85"/>
      <c r="AA51" s="87">
        <v>2016</v>
      </c>
      <c r="AB51" s="78"/>
    </row>
    <row r="52" spans="1:28" ht="63.75">
      <c r="A52" s="46" t="s">
        <v>79</v>
      </c>
      <c r="B52" s="89" t="s">
        <v>83</v>
      </c>
      <c r="C52" s="79" t="s">
        <v>40</v>
      </c>
      <c r="D52" s="80" t="s">
        <v>72</v>
      </c>
      <c r="E52" s="81" t="s">
        <v>73</v>
      </c>
      <c r="F52" s="81" t="s">
        <v>74</v>
      </c>
      <c r="G52" s="81" t="s">
        <v>73</v>
      </c>
      <c r="H52" s="81" t="s">
        <v>74</v>
      </c>
      <c r="I52" s="81" t="s">
        <v>81</v>
      </c>
      <c r="J52" s="81" t="s">
        <v>82</v>
      </c>
      <c r="K52" s="64" t="s">
        <v>77</v>
      </c>
      <c r="L52" s="82">
        <v>50</v>
      </c>
      <c r="M52" s="68">
        <v>710000000</v>
      </c>
      <c r="N52" s="70" t="s">
        <v>34</v>
      </c>
      <c r="O52" s="70" t="s">
        <v>39</v>
      </c>
      <c r="P52" s="83" t="s">
        <v>44</v>
      </c>
      <c r="Q52" s="82"/>
      <c r="R52" s="69" t="s">
        <v>42</v>
      </c>
      <c r="S52" s="71" t="s">
        <v>38</v>
      </c>
      <c r="T52" s="85"/>
      <c r="U52" s="85"/>
      <c r="V52" s="85"/>
      <c r="W52" s="85"/>
      <c r="X52" s="86">
        <v>13512000</v>
      </c>
      <c r="Y52" s="86">
        <f t="shared" si="4"/>
        <v>15133440.000000002</v>
      </c>
      <c r="Z52" s="85"/>
      <c r="AA52" s="87">
        <v>2016</v>
      </c>
      <c r="AB52" s="78"/>
    </row>
    <row r="53" spans="1:28" ht="63.75">
      <c r="A53" s="46" t="s">
        <v>239</v>
      </c>
      <c r="B53" s="89" t="s">
        <v>255</v>
      </c>
      <c r="C53" s="79" t="s">
        <v>40</v>
      </c>
      <c r="D53" s="80" t="s">
        <v>46</v>
      </c>
      <c r="E53" s="81" t="s">
        <v>47</v>
      </c>
      <c r="F53" s="81" t="s">
        <v>251</v>
      </c>
      <c r="G53" s="81" t="s">
        <v>47</v>
      </c>
      <c r="H53" s="81" t="s">
        <v>252</v>
      </c>
      <c r="I53" s="81" t="s">
        <v>253</v>
      </c>
      <c r="J53" s="81" t="s">
        <v>254</v>
      </c>
      <c r="K53" s="64" t="s">
        <v>33</v>
      </c>
      <c r="L53" s="82">
        <v>0</v>
      </c>
      <c r="M53" s="68">
        <v>710000000</v>
      </c>
      <c r="N53" s="70" t="s">
        <v>34</v>
      </c>
      <c r="O53" s="70" t="s">
        <v>247</v>
      </c>
      <c r="P53" s="83" t="s">
        <v>44</v>
      </c>
      <c r="Q53" s="82"/>
      <c r="R53" s="69" t="s">
        <v>42</v>
      </c>
      <c r="S53" s="71" t="s">
        <v>38</v>
      </c>
      <c r="T53" s="85"/>
      <c r="U53" s="85"/>
      <c r="V53" s="85"/>
      <c r="W53" s="85"/>
      <c r="X53" s="86">
        <v>26872890</v>
      </c>
      <c r="Y53" s="86">
        <f t="shared" si="4"/>
        <v>30097636.800000004</v>
      </c>
      <c r="Z53" s="85"/>
      <c r="AA53" s="87">
        <v>2016</v>
      </c>
      <c r="AB53" s="78"/>
    </row>
    <row r="54" spans="1:28">
      <c r="A54" s="34"/>
      <c r="B54" s="49" t="s">
        <v>43</v>
      </c>
      <c r="C54" s="50"/>
      <c r="D54" s="50"/>
      <c r="E54" s="51"/>
      <c r="F54" s="51"/>
      <c r="G54" s="52"/>
      <c r="H54" s="52"/>
      <c r="I54" s="52"/>
      <c r="J54" s="52"/>
      <c r="K54" s="50"/>
      <c r="L54" s="51"/>
      <c r="M54" s="51"/>
      <c r="N54" s="53"/>
      <c r="O54" s="53"/>
      <c r="P54" s="54"/>
      <c r="Q54" s="55"/>
      <c r="R54" s="55"/>
      <c r="S54" s="56"/>
      <c r="T54" s="57"/>
      <c r="U54" s="55"/>
      <c r="V54" s="55"/>
      <c r="W54" s="58"/>
      <c r="X54" s="59">
        <f>SUM(X48:X53)</f>
        <v>119081734</v>
      </c>
      <c r="Y54" s="59">
        <f>SUM(Y48:Y53)</f>
        <v>133371542.08000001</v>
      </c>
      <c r="Z54" s="60"/>
      <c r="AA54" s="55"/>
      <c r="AB54" s="55"/>
    </row>
    <row r="55" spans="1:28">
      <c r="A55" s="27"/>
      <c r="B55" s="13" t="s">
        <v>37</v>
      </c>
      <c r="C55" s="24"/>
      <c r="D55" s="29"/>
      <c r="E55" s="28"/>
      <c r="F55" s="28"/>
      <c r="G55" s="28"/>
      <c r="H55" s="28"/>
      <c r="I55" s="28"/>
      <c r="J55" s="28"/>
      <c r="K55" s="30"/>
      <c r="L55" s="30"/>
      <c r="M55" s="11"/>
      <c r="N55" s="8"/>
      <c r="O55" s="8"/>
      <c r="P55" s="1"/>
      <c r="Q55" s="12"/>
      <c r="R55" s="7"/>
      <c r="S55" s="25"/>
      <c r="T55" s="30"/>
      <c r="U55" s="30"/>
      <c r="V55" s="31"/>
      <c r="W55" s="31"/>
      <c r="X55" s="14">
        <f>X43+X46+X54</f>
        <v>236466339</v>
      </c>
      <c r="Y55" s="14">
        <f>Y43+Y46+Y54</f>
        <v>264842299.68000001</v>
      </c>
      <c r="Z55" s="30"/>
      <c r="AA55" s="7"/>
      <c r="AB55" s="32"/>
    </row>
    <row r="56" spans="1:2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1"/>
      <c r="Y56" s="26">
        <f>Y29</f>
        <v>41090716.799999997</v>
      </c>
      <c r="Z56" s="17" t="s">
        <v>27</v>
      </c>
      <c r="AA56" s="17"/>
      <c r="AB56" s="17"/>
    </row>
    <row r="57" spans="1:28">
      <c r="X57" s="22"/>
      <c r="Y57" s="22">
        <f>Y55</f>
        <v>264842299.68000001</v>
      </c>
      <c r="Z57" s="18" t="s">
        <v>28</v>
      </c>
    </row>
    <row r="58" spans="1:28">
      <c r="X58" s="23">
        <v>3192000000.0000005</v>
      </c>
      <c r="Y58" s="23">
        <v>130292657780.86511</v>
      </c>
    </row>
    <row r="59" spans="1:28">
      <c r="X59" s="22">
        <v>130516409363.7451</v>
      </c>
      <c r="Y59" s="22">
        <f>Y58-Y56+Y57</f>
        <v>130516409363.7451</v>
      </c>
      <c r="Z59" s="18"/>
    </row>
    <row r="60" spans="1:28">
      <c r="X60" s="23"/>
      <c r="Y60" s="23">
        <f>X59-Y59</f>
        <v>0</v>
      </c>
    </row>
    <row r="61" spans="1:28">
      <c r="X61" s="22"/>
      <c r="Y61" s="22"/>
      <c r="Z61" s="18"/>
    </row>
    <row r="62" spans="1:28">
      <c r="X62" s="23"/>
      <c r="Y62" s="23"/>
    </row>
    <row r="63" spans="1:28">
      <c r="G63" s="15" t="s">
        <v>30</v>
      </c>
      <c r="X63" s="22"/>
      <c r="Y63" s="22"/>
      <c r="Z63" s="18"/>
    </row>
    <row r="64" spans="1:28">
      <c r="X64" s="22"/>
      <c r="Y64" s="22"/>
      <c r="Z64" s="18"/>
    </row>
  </sheetData>
  <autoFilter ref="A6:AB60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2016-09-30T12:22:30Z</dcterms:modified>
</cp:coreProperties>
</file>