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90" yWindow="2415" windowWidth="25290" windowHeight="3630"/>
  </bookViews>
  <sheets>
    <sheet name="План закупок" sheetId="6" r:id="rId1"/>
  </sheets>
  <definedNames>
    <definedName name="_xlnm._FilterDatabase" localSheetId="0" hidden="1">'План закупок'!$A$34:$AA$34</definedName>
  </definedNames>
  <calcPr calcId="145621"/>
</workbook>
</file>

<file path=xl/calcChain.xml><?xml version="1.0" encoding="utf-8"?>
<calcChain xmlns="http://schemas.openxmlformats.org/spreadsheetml/2006/main">
  <c r="X296" i="6" l="1"/>
  <c r="X101" i="6"/>
  <c r="X291" i="6" l="1"/>
  <c r="X295" i="6"/>
  <c r="X294" i="6"/>
  <c r="X250" i="6"/>
  <c r="X240" i="6"/>
  <c r="X293" i="6" l="1"/>
  <c r="X95" i="6" l="1"/>
  <c r="W63" i="6"/>
  <c r="X63" i="6" s="1"/>
  <c r="X292" i="6" l="1"/>
  <c r="X254" i="6" l="1"/>
  <c r="X106" i="6"/>
  <c r="W99" i="6" l="1"/>
  <c r="X290" i="6"/>
  <c r="W289" i="6"/>
  <c r="X99" i="6" l="1"/>
  <c r="X62" i="6"/>
  <c r="X285" i="6" l="1"/>
  <c r="X247" i="6" l="1"/>
  <c r="X288" i="6"/>
  <c r="X287" i="6"/>
  <c r="X273" i="6"/>
  <c r="X286" i="6"/>
  <c r="X201" i="6"/>
  <c r="X199" i="6"/>
  <c r="X197" i="6"/>
  <c r="X284" i="6" l="1"/>
  <c r="X283" i="6"/>
  <c r="W100" i="6" l="1"/>
  <c r="X100" i="6" l="1"/>
  <c r="W102" i="6"/>
  <c r="W87" i="6"/>
  <c r="X87" i="6" s="1"/>
  <c r="W86" i="6"/>
  <c r="X86" i="6" s="1"/>
  <c r="W85" i="6"/>
  <c r="X85" i="6" s="1"/>
  <c r="W84" i="6"/>
  <c r="X84" i="6" s="1"/>
  <c r="W83" i="6"/>
  <c r="X83" i="6" s="1"/>
  <c r="W82" i="6"/>
  <c r="X82" i="6" s="1"/>
  <c r="W81" i="6"/>
  <c r="X81" i="6" s="1"/>
  <c r="W80" i="6"/>
  <c r="X80" i="6" s="1"/>
  <c r="W79" i="6"/>
  <c r="X79" i="6" s="1"/>
  <c r="W78" i="6"/>
  <c r="X78" i="6" s="1"/>
  <c r="W77" i="6"/>
  <c r="X77" i="6" s="1"/>
  <c r="W76" i="6"/>
  <c r="X76" i="6" s="1"/>
  <c r="W75" i="6"/>
  <c r="X75" i="6" s="1"/>
  <c r="W74" i="6"/>
  <c r="X74" i="6" s="1"/>
  <c r="X73" i="6"/>
  <c r="W72" i="6"/>
  <c r="X72" i="6" s="1"/>
  <c r="W71" i="6"/>
  <c r="X71" i="6" s="1"/>
  <c r="W70" i="6"/>
  <c r="X70" i="6" s="1"/>
  <c r="W69" i="6"/>
  <c r="X69" i="6" s="1"/>
  <c r="W68" i="6"/>
  <c r="X68" i="6" s="1"/>
  <c r="W67" i="6"/>
  <c r="X67" i="6" s="1"/>
  <c r="W66" i="6"/>
  <c r="X66" i="6" s="1"/>
  <c r="W65" i="6"/>
  <c r="X65" i="6" s="1"/>
  <c r="W64" i="6"/>
  <c r="X64" i="6" s="1"/>
  <c r="X219" i="6"/>
  <c r="X61" i="6" l="1"/>
  <c r="W282" i="6"/>
  <c r="X261" i="6" l="1"/>
  <c r="X259" i="6"/>
  <c r="X280" i="6" l="1"/>
  <c r="W57" i="6"/>
  <c r="X57" i="6" s="1"/>
  <c r="X278" i="6"/>
  <c r="X271" i="6"/>
  <c r="X277" i="6"/>
  <c r="W36" i="6" l="1"/>
  <c r="W37" i="6"/>
  <c r="V37" i="6" s="1"/>
  <c r="W38" i="6"/>
  <c r="V38" i="6" s="1"/>
  <c r="V39" i="6"/>
  <c r="X39" i="6"/>
  <c r="V40" i="6"/>
  <c r="X40" i="6"/>
  <c r="W41" i="6"/>
  <c r="W42" i="6"/>
  <c r="X42" i="6" s="1"/>
  <c r="W43" i="6"/>
  <c r="X43" i="6" s="1"/>
  <c r="W44" i="6"/>
  <c r="X44" i="6" s="1"/>
  <c r="W45" i="6"/>
  <c r="X45" i="6" s="1"/>
  <c r="W46" i="6"/>
  <c r="X46" i="6" s="1"/>
  <c r="W47" i="6"/>
  <c r="X47" i="6" s="1"/>
  <c r="W48" i="6"/>
  <c r="X48" i="6" s="1"/>
  <c r="W49" i="6"/>
  <c r="X49" i="6" s="1"/>
  <c r="W50" i="6"/>
  <c r="X50" i="6" s="1"/>
  <c r="W51" i="6"/>
  <c r="X51" i="6" s="1"/>
  <c r="W54" i="6"/>
  <c r="X54" i="6" s="1"/>
  <c r="W55" i="6"/>
  <c r="X55" i="6" s="1"/>
  <c r="X56" i="6"/>
  <c r="W58" i="6"/>
  <c r="X58" i="6" s="1"/>
  <c r="W59" i="6"/>
  <c r="X59" i="6" s="1"/>
  <c r="W60" i="6"/>
  <c r="X60" i="6" s="1"/>
  <c r="X90" i="6"/>
  <c r="X91" i="6"/>
  <c r="X92" i="6"/>
  <c r="X93" i="6"/>
  <c r="X94" i="6"/>
  <c r="X96" i="6"/>
  <c r="X97" i="6"/>
  <c r="X98" i="6"/>
  <c r="X104" i="6"/>
  <c r="X105"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W184" i="6"/>
  <c r="W185" i="6"/>
  <c r="X185" i="6" s="1"/>
  <c r="X186" i="6"/>
  <c r="X187" i="6"/>
  <c r="X188" i="6"/>
  <c r="X189" i="6"/>
  <c r="X190" i="6"/>
  <c r="X191" i="6"/>
  <c r="X192" i="6"/>
  <c r="X193" i="6"/>
  <c r="W194" i="6"/>
  <c r="X194" i="6" s="1"/>
  <c r="W195" i="6"/>
  <c r="X195" i="6" s="1"/>
  <c r="X196" i="6"/>
  <c r="X198" i="6"/>
  <c r="X200" i="6"/>
  <c r="X202" i="6"/>
  <c r="X203" i="6"/>
  <c r="X204" i="6"/>
  <c r="X205" i="6"/>
  <c r="X206" i="6"/>
  <c r="X207" i="6"/>
  <c r="X208" i="6"/>
  <c r="X209" i="6"/>
  <c r="X210" i="6"/>
  <c r="X211" i="6"/>
  <c r="X212" i="6"/>
  <c r="X213" i="6"/>
  <c r="X214" i="6"/>
  <c r="X215" i="6"/>
  <c r="X216" i="6"/>
  <c r="X217" i="6"/>
  <c r="X218" i="6"/>
  <c r="X220" i="6"/>
  <c r="X221" i="6"/>
  <c r="X222" i="6"/>
  <c r="X223" i="6"/>
  <c r="X224" i="6"/>
  <c r="X225" i="6"/>
  <c r="X226" i="6"/>
  <c r="X227" i="6"/>
  <c r="X228" i="6"/>
  <c r="X229" i="6"/>
  <c r="X230" i="6"/>
  <c r="X231" i="6"/>
  <c r="X232" i="6"/>
  <c r="X233" i="6"/>
  <c r="X235" i="6"/>
  <c r="X236" i="6"/>
  <c r="W238" i="6"/>
  <c r="W237" i="6" s="1"/>
  <c r="X239" i="6"/>
  <c r="X241" i="6"/>
  <c r="W242" i="6"/>
  <c r="X242" i="6" s="1"/>
  <c r="X243" i="6"/>
  <c r="W244" i="6"/>
  <c r="X244" i="6" s="1"/>
  <c r="X245" i="6"/>
  <c r="X246" i="6"/>
  <c r="X248" i="6"/>
  <c r="X249" i="6"/>
  <c r="X253" i="6"/>
  <c r="X255" i="6"/>
  <c r="X256" i="6"/>
  <c r="X257" i="6"/>
  <c r="X258" i="6"/>
  <c r="X260" i="6"/>
  <c r="W262" i="6"/>
  <c r="X262" i="6" s="1"/>
  <c r="X263" i="6"/>
  <c r="W264" i="6"/>
  <c r="X264" i="6" s="1"/>
  <c r="X265" i="6"/>
  <c r="X266" i="6"/>
  <c r="X267" i="6"/>
  <c r="W268" i="6"/>
  <c r="X268" i="6" s="1"/>
  <c r="X269" i="6"/>
  <c r="X270" i="6"/>
  <c r="X272" i="6"/>
  <c r="X37" i="6" l="1"/>
  <c r="X102" i="6"/>
  <c r="X184" i="6"/>
  <c r="W297" i="6"/>
  <c r="X36" i="6"/>
  <c r="W88" i="6"/>
  <c r="X41" i="6"/>
  <c r="X237" i="6"/>
  <c r="X238" i="6"/>
  <c r="X38" i="6"/>
  <c r="X297" i="6" l="1"/>
  <c r="X88" i="6"/>
  <c r="W298" i="6"/>
  <c r="X298" i="6" l="1"/>
</calcChain>
</file>

<file path=xl/sharedStrings.xml><?xml version="1.0" encoding="utf-8"?>
<sst xmlns="http://schemas.openxmlformats.org/spreadsheetml/2006/main" count="4088" uniqueCount="1327">
  <si>
    <t>АО "РД "КазМунайГаз"</t>
  </si>
  <si>
    <t>Услуги по сопровождению и технической поддержке информационной системы</t>
  </si>
  <si>
    <t>Услуги по сопровождению и развитию системы SAP</t>
  </si>
  <si>
    <t xml:space="preserve">SAP жүйесін жүргізу және  дамыту бойынша қызмет атқарулар </t>
  </si>
  <si>
    <t>ЭОТТ</t>
  </si>
  <si>
    <t>г.Астана, пр.Кабанбай батыра 17</t>
  </si>
  <si>
    <t>г.Астана</t>
  </si>
  <si>
    <t>Услуги по технической поддержке системы SAP</t>
  </si>
  <si>
    <t xml:space="preserve">SAP жүйесін техникалық қамтамасыз ету бойынша қызмет атқарулар </t>
  </si>
  <si>
    <t xml:space="preserve">№ </t>
  </si>
  <si>
    <t>Наименование организации</t>
  </si>
  <si>
    <t>Код  ТРУ</t>
  </si>
  <si>
    <t xml:space="preserve">Наименование закупаемых товаров, работ и услуг </t>
  </si>
  <si>
    <t>Наименование закупаемых товаров, работ и услуг (на казахском языке)</t>
  </si>
  <si>
    <t xml:space="preserve">Краткая характеристика (описание) товаров, работ и услуг </t>
  </si>
  <si>
    <t>Краткая характеристика (описание) товаров, работ и услуг (на казахском языке)</t>
  </si>
  <si>
    <t>Дополнительная характеристика</t>
  </si>
  <si>
    <t>Дополнительная характеристика (на казахском языке)</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</si>
  <si>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</si>
  <si>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</si>
  <si>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</si>
  <si>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</si>
  <si>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</si>
  <si>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</si>
  <si>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</si>
  <si>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</si>
  <si>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</si>
  <si>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</si>
  <si>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</si>
  <si>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</si>
  <si>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</si>
  <si>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</si>
  <si>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</si>
  <si>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</si>
  <si>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</si>
  <si>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</si>
  <si>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У</t>
  </si>
  <si>
    <t>2 У</t>
  </si>
  <si>
    <t>ОИ</t>
  </si>
  <si>
    <t>ОВХ</t>
  </si>
  <si>
    <t>ЭЦПП</t>
  </si>
  <si>
    <t>Услуги по аренде легковых автомобилей с водителем</t>
  </si>
  <si>
    <t> Жеңіл автомобильдерді жүргізушісімен жалға беру бойынша қызметтер</t>
  </si>
  <si>
    <t>Астана, Алматы қалаларында біррретік тапсырыстар бойынша автокөліктік кызмет көрсетү</t>
  </si>
  <si>
    <t>3 У</t>
  </si>
  <si>
    <t>5 У</t>
  </si>
  <si>
    <t>6 У</t>
  </si>
  <si>
    <t>7 У</t>
  </si>
  <si>
    <t>8 У</t>
  </si>
  <si>
    <t>9 У</t>
  </si>
  <si>
    <t>10 У</t>
  </si>
  <si>
    <t>1. Товары</t>
  </si>
  <si>
    <t>итого по товарам</t>
  </si>
  <si>
    <t>3. Услуги</t>
  </si>
  <si>
    <t>Атырауская область, г.Атырау</t>
  </si>
  <si>
    <t>Услуги по страхованию ответственности директоров и должностных лиц и ответственнсти АО "РД "КазМунайГаз", связанной с ответственностью директоров и должностных лиц</t>
  </si>
  <si>
    <t>Директорлар мен лауазымды адамдардың жауаптылығын және «ҚазМұнайГаз» БӨ» АҚ-ның директорлар мен лауазымды адамдардың жауаптылығымен байланысты жауаптылығын сақтандыру қызметтері</t>
  </si>
  <si>
    <t>Услуги независимого регистратора по ведению реестра акционеров</t>
  </si>
  <si>
    <t>Акционерлер тізімін жүргізу жөнінде тәуелсіз тіркегіш қызметтері</t>
  </si>
  <si>
    <t>Услуги по листингу</t>
  </si>
  <si>
    <t>Листинг қызметтері</t>
  </si>
  <si>
    <t>Комиссия Казахстанской фондовой биржы</t>
  </si>
  <si>
    <t>Қазақстан қор биржасының комиссиясы</t>
  </si>
  <si>
    <t>ежеквартальная предоплата</t>
  </si>
  <si>
    <t>14 У</t>
  </si>
  <si>
    <t>16 У</t>
  </si>
  <si>
    <t>17 У</t>
  </si>
  <si>
    <t>Басылымды бұқаралық ақпарат құралдарында ақпараттық материалдарды дайындау және орналастыру бойынша қызметтер</t>
  </si>
  <si>
    <t>Ақпараттық таспаларға жазылу бойынша қызметтер</t>
  </si>
  <si>
    <t>Корпоративтік газетті шығару жөніндегі қызметтер</t>
  </si>
  <si>
    <t>Мерзімді басылымдарға жазылу бойынша қызметтер</t>
  </si>
  <si>
    <t>Газеттер мен журналдарға жазылу бойынша қызметтер</t>
  </si>
  <si>
    <t>19 У</t>
  </si>
  <si>
    <t>20 У</t>
  </si>
  <si>
    <t>21 У</t>
  </si>
  <si>
    <t>22 У</t>
  </si>
  <si>
    <t>Атырауская область</t>
  </si>
  <si>
    <t>27 У</t>
  </si>
  <si>
    <t>28 У</t>
  </si>
  <si>
    <t>29 У</t>
  </si>
  <si>
    <t>30 У</t>
  </si>
  <si>
    <t>31 У</t>
  </si>
  <si>
    <t>Обеспечение режима секретности, ведение секретного делопроизводства, организация технической защиты используемых государственных секретов</t>
  </si>
  <si>
    <t>Услуги актуариев</t>
  </si>
  <si>
    <t>Актуарийлер қызметтері</t>
  </si>
  <si>
    <t xml:space="preserve">АО "РД "КазМунаГаз" </t>
  </si>
  <si>
    <t>Услуги по таможенному оформлению</t>
  </si>
  <si>
    <t>Услуги по таможенному оформлению товаров (нефти), перемещаемых через таможенную границу Российской Федерации и Таможенного Союза</t>
  </si>
  <si>
    <t>Российская Федерация, г.Москва</t>
  </si>
  <si>
    <t>Услуги по транспортно-экспедиторскому обслуживанию</t>
  </si>
  <si>
    <t>Комплекс услуг по транспортно-экспедиторскому обслуживанию</t>
  </si>
  <si>
    <r>
      <t>Транспортно-экспедиторские услуги, связанные с отгрузкой сырой нефти морским транспортом на морском терминале ЗАО "КТК-Р"</t>
    </r>
    <r>
      <rPr>
        <b/>
        <sz val="10"/>
        <color indexed="8"/>
        <rFont val="Times New Roman"/>
        <family val="1"/>
        <charset val="204"/>
      </rPr>
      <t xml:space="preserve"> </t>
    </r>
  </si>
  <si>
    <t>Теңіз көлігінің шикі мұнайды «КҚК-Р» ЖАҚ теңіз терминалында тиеуімен байланысты қөліктік-экспедиторлық қызмет көрсетулер</t>
  </si>
  <si>
    <t>Услуги по оценке стоимости товарно-материальных ценностей</t>
  </si>
  <si>
    <t xml:space="preserve">Услуги по оценке (экспертиза) рыночной стоимости сырой нефти на экспорт </t>
  </si>
  <si>
    <t>Экспортталатын мұнайдың нарықтық құнын бағалау (экспертиза) қызмет көрсетулер</t>
  </si>
  <si>
    <t xml:space="preserve">Бағалар агенттігінің шикі мұнай, мұнай мен ашық мұнай өнімдерін тасымалдайтын мұнай тиейтін кемелердің фрахтысы құнының күнделікті жариялымдарына жазылу </t>
  </si>
  <si>
    <t>32 У</t>
  </si>
  <si>
    <t>34 У</t>
  </si>
  <si>
    <t>35 У</t>
  </si>
  <si>
    <t>36 У</t>
  </si>
  <si>
    <t>38 У</t>
  </si>
  <si>
    <t>39 У</t>
  </si>
  <si>
    <t>40 У</t>
  </si>
  <si>
    <t>Российская Федерация, г.Новороссийск</t>
  </si>
  <si>
    <t>41 У</t>
  </si>
  <si>
    <t>2. Работы</t>
  </si>
  <si>
    <t>итого по работам</t>
  </si>
  <si>
    <t>1 Р</t>
  </si>
  <si>
    <t>ОПРУ</t>
  </si>
  <si>
    <t>Услуги по устному и письменному переводу</t>
  </si>
  <si>
    <t>Ауызша және жазбаша аударма жөніндегі қызмет көрсетулер</t>
  </si>
  <si>
    <t>43 У</t>
  </si>
  <si>
    <t>44 У</t>
  </si>
  <si>
    <t>45 У</t>
  </si>
  <si>
    <t>46 У</t>
  </si>
  <si>
    <t>48 У</t>
  </si>
  <si>
    <t>49 У</t>
  </si>
  <si>
    <t>50 У</t>
  </si>
  <si>
    <t>51 У</t>
  </si>
  <si>
    <t>55 У</t>
  </si>
  <si>
    <t>Страны Европы, США, Восточной Азии (Сингапур, Гонконг, Китай)</t>
  </si>
  <si>
    <t>Бағалы қағаздар рыногындағы коммерциялық брокерлік қызметтер. Ақпараттар ұсыну жөніндегі ұсынымдар, Компания акцияларының бағамы серпінін шолу, дивидендтік саясат пен төлемдер жөніндегі ұсынымдар, Компанияның бағалы қағаздары жөніндегі есепті дайындау және рынокты талдау, болжамды стратегиялық мәмілелер жасауға байланысты рыноктық жағдай жөніндегі ұсынымдар.</t>
  </si>
  <si>
    <t>Услуги по размещению информации в зарубежных средствах массовой информации</t>
  </si>
  <si>
    <t>Ақпараттарды шетелдік бұқаралық ақпарат құралдарында орналастыру жөніндегі қызметтер</t>
  </si>
  <si>
    <t>Страны Европы, США</t>
  </si>
  <si>
    <t>итого по услугам</t>
  </si>
  <si>
    <t>ВСЕГО:</t>
  </si>
  <si>
    <t>Услуги по технической поддержке и обслуживанию 1С:Бухгалтерия 8.2</t>
  </si>
  <si>
    <t>1С:Бухгалтерия 8.2 техникалық қолдау және қызмет көрсету жөніндегі қызмет көрсетулер;</t>
  </si>
  <si>
    <t>Республика Казахстан</t>
  </si>
  <si>
    <t>Мангистауская область</t>
  </si>
  <si>
    <t>49.32.12.000.000.00.0777.000000000000</t>
  </si>
  <si>
    <t>оплата по факту оказания услуг</t>
  </si>
  <si>
    <t>Услуги автотранспорта в Мангистауской области</t>
  </si>
  <si>
    <t>Манғыстау облысында автокөліктік қызмет көрсету</t>
  </si>
  <si>
    <t>Услуги автотранспорта в Атырауской области</t>
  </si>
  <si>
    <t>Атырау облысында автокөліктік қызмет көрсету</t>
  </si>
  <si>
    <t>ноябрь, декабрь 2015 года</t>
  </si>
  <si>
    <t>84.11.12.200.000.00.0777.000000000000</t>
  </si>
  <si>
    <t>52.29.19.100.000.00.0777.000000000000</t>
  </si>
  <si>
    <t>74.90.12.000.005.00.0777.000000000000</t>
  </si>
  <si>
    <t>71.20.19.000.010.00.0777.000000000000</t>
  </si>
  <si>
    <t>Услуги по выдаче сертификатов о происхождении товара</t>
  </si>
  <si>
    <t>Мұнай мен мұнай өнімдерінің шығу елін айқындау жөніндегі сараптамалық қызмет көрсетулер</t>
  </si>
  <si>
    <t>63.99.10.000.000.00.0777.000000000000</t>
  </si>
  <si>
    <t>62.02.30.000.001.00.0777.000000000000</t>
  </si>
  <si>
    <t>Услуги по диагностированию/экспертизе/анализу/испытаниям/тестированию/осмотру</t>
  </si>
  <si>
    <t>Услуги по предоставлению информации</t>
  </si>
  <si>
    <t>Услуги по предоставлению информации (информации из СМИ, из баз данных, других собранных/обработанных сведений)</t>
  </si>
  <si>
    <t>с даты заключения договора по 31 декабря 2016 года</t>
  </si>
  <si>
    <t>53.20.11.110.000.00.0777.000000000000</t>
  </si>
  <si>
    <t>Услуги по курьерской доставке почты</t>
  </si>
  <si>
    <t>Поштаны курьермен жеткізу жөніндегі қызмет көрсетулер</t>
  </si>
  <si>
    <t>74.30.11.000.000.00.0777.000000000000</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</si>
  <si>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</si>
  <si>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</si>
  <si>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Мүлікті зияннан сақтандыру қызметтері (автомобиль, теміржол, әуе жол, су транспорттарын, жүктерді сақтандыру қызметтерінен басқа)</t>
  </si>
  <si>
    <t>Мүлікті зияннан сақтандыру қызметтері (автомобильді, теміржол, әуе жол, су транспорттарын, жүкті сақтандыру қызметтерінен басқа)</t>
  </si>
  <si>
    <t xml:space="preserve">Услуги по страхованию имущества АО РД КМГ </t>
  </si>
  <si>
    <t>КМГ БӨ АҚ мүлігін сақтандыру қызметтері</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</si>
  <si>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</si>
  <si>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</si>
  <si>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Азаматтық құқықты сақтандыру қызметтері (автомобильдік, әуе жол, су транспорттарының иелерінін азаматтық құқығын сақтандыру қызметтерінен басқа)</t>
  </si>
  <si>
    <t>64.99.19.335.008.00.0777.000000000000</t>
  </si>
  <si>
    <t>Услуги регистратора ценных бумаг</t>
  </si>
  <si>
    <t>Құнды қағаздар тіркегіштің қызметтері</t>
  </si>
  <si>
    <t>64.99.19.335.006.00.0777.000000000000</t>
  </si>
  <si>
    <t>64.99.19.335.009.00.0777.000000000000</t>
  </si>
  <si>
    <t>Услуги маркет-мейкера</t>
  </si>
  <si>
    <t>Маркет-мейкетлердің қызметтері</t>
  </si>
  <si>
    <t>Обязательное поддержание двухсторонних котировок по акциям на КФБ</t>
  </si>
  <si>
    <t>ҚҚБ қарапайым акциялары бойынша міндетті екіжақты баға белгілеуді қолдау</t>
  </si>
  <si>
    <t>62.09.20.000.012.00.0777.000000000000</t>
  </si>
  <si>
    <t>Услуги по предоставлению доступа к информационным ресурсам, находящимся в сети Интернет</t>
  </si>
  <si>
    <t>Интернет желілерінде болып табылатын ақпараттық ресурстарға қатынауды ұсыну бойынша қызметтер</t>
  </si>
  <si>
    <t>Услуги по предоставлению доступа к информационным ресурсам, находящимся в сети Интернет (сертификация пользователей, получение доступа и др.)</t>
  </si>
  <si>
    <t>Интернет желілерінде (пайдаланушылардың сертификациялары, қатынауды алу және т.б.) болып табылатын ақпараттық ресурстарға қатынауды ұсыну бойынша қызметтер</t>
  </si>
  <si>
    <t>Услуги по предоставлению доступа к просмотру торгов в режиме реального времени на Казахстанской фондовой бирже</t>
  </si>
  <si>
    <t>Қазақстан Қор Биржасындағы нақты уақытқа сәйкес сауданы бақылауды ұсыну бойынша қызметтер</t>
  </si>
  <si>
    <t>82.99.19.000.005.00.0777.000000000000</t>
  </si>
  <si>
    <t>Услуги по ведению секретного делопроизводства</t>
  </si>
  <si>
    <t>Құпия іс жүргізу жөніндегі қызмет көрсетулер</t>
  </si>
  <si>
    <t>Құпия іс жүргізу  жөніндегі қызмет көрсетулер</t>
  </si>
  <si>
    <t>Құпиялық режимін қамтамасыз ету, құпия ісқағаздарын жүргізу, пайдаланылатын мемлекеттік құпияларды техникалық қорғауды ұйымдастыру</t>
  </si>
  <si>
    <t>с 01 января 2016 года по 31 декабря 2016 года</t>
  </si>
  <si>
    <t>62.09.20.000.000.00.0777.000000000000</t>
  </si>
  <si>
    <t>Услуги по администрированию и техническому обслуживанию программного обеспечения</t>
  </si>
  <si>
    <t>66.29.11.000.000.00.0777.000000000000</t>
  </si>
  <si>
    <t>Услуги по актуарной оценке обязательств по состоянию на 31 декабря 2015 года</t>
  </si>
  <si>
    <t>2015 жылдың 31 желтоқсанындағы жағдай бойынша міндеттемелерді пайымды бағалау жөніндегі қызмет көрсетулер</t>
  </si>
  <si>
    <t>АО РД                          КазМунайГаз</t>
  </si>
  <si>
    <t>80.10.12.000.000.00.0777.000000000000</t>
  </si>
  <si>
    <t>Услуги охраны</t>
  </si>
  <si>
    <t>Күзет қызметтері</t>
  </si>
  <si>
    <t>Услуги охраны (патрулирование/охрана объектов/помещений/имущества/ людей и аналогичное)</t>
  </si>
  <si>
    <t>Күзет қызметтері (патрульдеу/объектілерді/адамдардың үй-жайларын/мүлкін күзету және осыған ұқсас қызметтер)-</t>
  </si>
  <si>
    <t>Услуги по предоставлению средств коммуникаций для инициативного информирования</t>
  </si>
  <si>
    <t>Бастамашылық құлақтандыруға арналған коммуникация құралдарын ұсыну жөніндегі қызмет көрсетулер</t>
  </si>
  <si>
    <t xml:space="preserve">Услуги по предоставлению средств коммуникации для инициативного информирования в соответствии с регуляторными требованиями Великобритании. </t>
  </si>
  <si>
    <t xml:space="preserve">Ұлыбританияның реттеуші талаптарына сәйкес бастамашылық құлақтандыруға арналған коммуникация құралдарын ұсыну жөніндегі қызмет көрсетулер. </t>
  </si>
  <si>
    <t>61.90.10.400.002.00.0777.000000000000</t>
  </si>
  <si>
    <t>70.21.10.000.000.00.0777.000000000000</t>
  </si>
  <si>
    <t>Услуги по поддержанию связи с общественностью/организациями и другой аудиторией</t>
  </si>
  <si>
    <t>Көпшілікпен/ұйымдармен және басқа да аудиториямен байланыс орнату жөніндегі қызмет көрсетулер</t>
  </si>
  <si>
    <t>Услуги по поддержке мероприятий по связям с инвесторами.Стандартный набор услуг, обычно оплачивается ежемесячно и дает возможность обращаться к  подрядчику в любое время по текущим вопросам, включая квартальные финансовые пресс-релизы, обновление стандартных презентаций для инвесторов, поддержка участия в инвестиционных мероприятиях и ряд организационных услуг на проектной основе, в том числе ежегодное исследование структуры акционеров, оценка восприятия (perception study)</t>
  </si>
  <si>
    <t>66.12.11.335.000.00.0777.000000000000</t>
  </si>
  <si>
    <t>Услуги по брокерским операциям с ценными бумагами</t>
  </si>
  <si>
    <t>Бағалы қағаздармен брокерлік операциялар жөніндегі қызмет көрсетулер</t>
  </si>
  <si>
    <t>Услуги по операциям с ценными бумагами без номинального держания</t>
  </si>
  <si>
    <t>Номиналды ұсаусыз бағалы қағаздармен операциялар жүргізу жөніндегі қызмет көрсетулер</t>
  </si>
  <si>
    <t>93.19.19.900.001.00.0777.000000000000</t>
  </si>
  <si>
    <t>Услуги по размещению информационных материалов в средствах массовой информации</t>
  </si>
  <si>
    <t>Бұқаралық ақпарат құралдарында ақпараттық материалдарды орналастыру жөніндегі қызмет көрсетулер</t>
  </si>
  <si>
    <t>Интернет жүйесінде бар ақпараттық ресурстарға кіру рұқсаттарын ұсыну жөніндегі қызмет көрсетулер</t>
  </si>
  <si>
    <t>Интернет жүйесінде бар ақпараттық ресурстарға кіру рұқсаттарын ұсыну жөніндегі қызмет көрсетулер (пайдаланушыларды сертификаттау, рұқсаттар алу және басқалары)</t>
  </si>
  <si>
    <t>Услуги по предоставлению доступа к Информационно-аналитическому сервису «Thomson», находящегося  в сети Интернет,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(сертификация пользователей, получение доступа и др.)</t>
  </si>
  <si>
    <t>Әлемдік энергоресурстар рыногының мониторингі мен жай-күйін талдау мақсатында  Интернет торабында бар Thomson ақпараттық-талдау сервисіне кіру рұқсатын беру жөніндегі қызмет көрсетулер және қаржылық рыноктарды зерделеу және ашық компаниялардың қызметін талдау мақсатында ақпараттық материалдар ұсыну жөніндегі қызмет көрсетулер (пайдаланушыларды сертификаттау, кіруге рұқсат және т.б,).</t>
  </si>
  <si>
    <t>62.09.20.000.011.00.0777.000000000000</t>
  </si>
  <si>
    <t>Услуги по предоставлению программного терминала в пользование</t>
  </si>
  <si>
    <t>Бағдарламалық терминалды пайдалануға ұсыну жөніндегі қызмет көрсетулер</t>
  </si>
  <si>
    <t>Информационные услуги по предоставлению в пользование программного терминала</t>
  </si>
  <si>
    <t>Бағдарламалық терминалды пайдалануға ұсыну жөніндегі ақпараттық қызмет көрсетулер</t>
  </si>
  <si>
    <t>Услуги по предоставлению  информационно-аналитического программного терминала "Bloomberg Professional" в пользование.(сертификация пользователей, получение доступа и др.). Услуги включают предоставление информации международными информационными агентствами, информационно-аналитическими изданиями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для АО "РД "КМГ"</t>
  </si>
  <si>
    <t>Bloomberg Professional ақпараттық-талдау бағдарламалық терминалды пайдалануға беру жөніндегі қызмет көрсетулер (пайдаланушыларды сертификаттау, кіруге рұқсат және т.б,). Қызмет көрсетулерге «ҚМГ» БӨ» АҚ үшін әлемдік энергоресурстар рыногының мониторингі мен жай-күйін талдау мақсатында халықаралық ақпараттық агенттіктердің, ақпараттық-талдау басылымдардың ақпараттар ұсынуы және ашық компаниялардың қызметін талдау мақсатында ақпараттық материалдар ұсыну жөніндегі қызмет көрсетулер.</t>
  </si>
  <si>
    <t xml:space="preserve"> Услуги по предоставлению доступа к порталу "Regulatory News Service London Stock Exchange".  Сопровождение и техническая поддержка веб-портала</t>
  </si>
  <si>
    <t>RNS London Stock Exchange порталына кіру рұқсатын беру жөніндегі қызмет көрсетулер. Веб-порталды жүргізу және техникалық қолдау</t>
  </si>
  <si>
    <t>Услуги корпоративного брокера для АО "РД "КазМунайГаз". Рекомендации по раскрытию информации, обзор динамики курса акций Компании, рекомендации по дивидендной политике и выплатах, подготовка отчета по ценным бумагам Компании и анализ рынка, рекомендации по рыночной ситуации в связи с предполагаемыми стратегическими сделками</t>
  </si>
  <si>
    <t>Услуги по техническому обслуживанию и
 сопровождению электронного архива</t>
  </si>
  <si>
    <t>Электронды архивті техникалық қамтамасыз ету және қолдау бойынша қызметтер</t>
  </si>
  <si>
    <t>62.02.30.000.004.00.0777.000000000000</t>
  </si>
  <si>
    <t>Услуги по модернизации информационной системы</t>
  </si>
  <si>
    <t>Услуги по обновлению системы SAP ERP</t>
  </si>
  <si>
    <t>SAP ERP жүйесін жаңарту бойынша қызметтер</t>
  </si>
  <si>
    <t>74.90.19.000.003.00.0999.000000000000</t>
  </si>
  <si>
    <t>Работы по разработке/корректировке нормативной/технической документации/ технологических схем/паспортов, технико-экономического обоснования и аналогичных документов</t>
  </si>
  <si>
    <t>Нормативтік/техникалық құжаттамаларды/технологиялық сызбаларды/төлқұжаттарды, техника-экономикалық негіздемелер мен сол сияқты құжаттарды әзірлеу/түзету жөніндегі жұмыстар</t>
  </si>
  <si>
    <t xml:space="preserve">Услуги по размещению информационных материалов в средствах массовой информации                                            </t>
  </si>
  <si>
    <t xml:space="preserve">Услуги по размещению информационных материалов в средствах массовой информации                 </t>
  </si>
  <si>
    <t>Услуги по размещению  информационных материалов в отечественных печатных СМИ</t>
  </si>
  <si>
    <t>Ақпараттық материалдарды  отандық баспасөз БАҚ-тарына орналастыру жөніндегі қызметтер</t>
  </si>
  <si>
    <t>63.99.10.000.001.00.0777.000000000000</t>
  </si>
  <si>
    <t xml:space="preserve">Услуги по подписке на информационные ленты                         </t>
  </si>
  <si>
    <t>Отандық ақпараттық агенттіктердегі жаңалықтар лентасына жазылу</t>
  </si>
  <si>
    <t>58.11.50.000.002.00.0777.000000000000</t>
  </si>
  <si>
    <t>Услуги по изданию печатных материалов (кроме издания книг, справочников, периодических изданий)</t>
  </si>
  <si>
    <t xml:space="preserve">                                                 Услуги по изданию печатных материалов (кроме издания книг, справочников, периодических изданий)</t>
  </si>
  <si>
    <t>53.10.11.100.000.00.0777.000000000000</t>
  </si>
  <si>
    <t xml:space="preserve">                                                        Услуги по подписке на печатные периодические издания</t>
  </si>
  <si>
    <t>Услуги по подписке на печатные периодические издания</t>
  </si>
  <si>
    <t>Қағазға басылған мерзімді баспасөз басылымдарын сатып алу (жазылу) жөніндегі қызметтер</t>
  </si>
  <si>
    <t>63.99.10.000.002.00.0777.000000000000</t>
  </si>
  <si>
    <t>Услуги информационного мониторинга</t>
  </si>
  <si>
    <t>Бұқаралық ақпарат құралдарын мониторингілеу жөніндегі қызметтер</t>
  </si>
  <si>
    <t xml:space="preserve">Қазақстандық БАҚ-тың медиа-мониторингі жөніндегі қызметтер.                                   </t>
  </si>
  <si>
    <r>
      <rPr>
        <sz val="10"/>
        <color indexed="8"/>
        <rFont val="Times New Roman"/>
        <family val="1"/>
        <charset val="204"/>
      </rPr>
      <t xml:space="preserve">Услуги по подписке на ленту новостей в международных информационных агентствах (Интерфакс)                                                                                                               </t>
    </r>
  </si>
  <si>
    <r>
      <rPr>
        <sz val="10"/>
        <color indexed="8"/>
        <rFont val="Times New Roman"/>
        <family val="1"/>
        <charset val="204"/>
      </rPr>
      <t xml:space="preserve">Услуги по выпуску корпоративной газеты "Мунайлы мекен"                                                </t>
    </r>
  </si>
  <si>
    <r>
      <rPr>
        <sz val="10"/>
        <color indexed="8"/>
        <rFont val="Times New Roman"/>
        <family val="1"/>
        <charset val="204"/>
      </rPr>
      <t>Услуги по приобретению периодических печатных изданий на бумажном носителе (подписка)</t>
    </r>
  </si>
  <si>
    <r>
      <rPr>
        <sz val="10"/>
        <color indexed="8"/>
        <rFont val="Times New Roman"/>
        <family val="1"/>
        <charset val="204"/>
      </rPr>
      <t xml:space="preserve">Услуги по медиа-мониторингу казахстанских и зарубежных СМИ                                                                    </t>
    </r>
  </si>
  <si>
    <t>49.50.11.200.001.00.0777.000000000001</t>
  </si>
  <si>
    <t>Применение (закачивание) депрессорных присадок для обеспечения качества нефти при транспортировке</t>
  </si>
  <si>
    <t>84.25.11.000.001.00.0777.000000000000</t>
  </si>
  <si>
    <t>Услуги по тушению пожаров/предупреждению пожаров</t>
  </si>
  <si>
    <t> Өрт өшіру/өрттердің алдын алу жөніндегі қызмет көрсетулер</t>
  </si>
  <si>
    <t xml:space="preserve">Услуги по тушению/предупреждению пожаров в административном помещении АО «РД «КазмунайГаз» в г. Астане </t>
  </si>
  <si>
    <t> Астана қаласындағы «ҚазМұнайГаз» АҚ әкімшілік ғимаратында Өрт өшіру/өрттердің алдын алу жөніндегі қызмет көрсетулер</t>
  </si>
  <si>
    <t>84.21.11.000.001.00.0777.000000000000</t>
  </si>
  <si>
    <t>Услуги по оформлению виз, консульский сбор</t>
  </si>
  <si>
    <t>Виза рәсімдеу бойынша қызметтер, консулдық алым</t>
  </si>
  <si>
    <t>Услуги визовой поддержки, консульский сбор/ Визовая поддержка для командированных сотрудников ЦА, расходы на консульские сборы</t>
  </si>
  <si>
    <t>ОА іссапарға жіберілген қызметкерлері үшін визалық қолдау, консулдық алымдарға арналған шығыстар</t>
  </si>
  <si>
    <t>81.29.13.000.001.00.0777.000000000000</t>
  </si>
  <si>
    <t>Услуги санитарные (дезинфекция, дезинсекция, дератизация и аналогичные)</t>
  </si>
  <si>
    <t>Санитариялық қызмет көрсетулер (дезинфекциялау, дезинсекциялау, дератизациялау және ұқсас қызметтер көрсету)</t>
  </si>
  <si>
    <t xml:space="preserve">Услуги санитарные (дезинфекция, дезинсекция, дератизация и аналогичные) офиса ЦА АО РД КазМунайГаз </t>
  </si>
  <si>
    <t xml:space="preserve">«ҚазМұнайгаз» БӨ» АҚ 
ОА офисында санитарлық қызмет көрсетулер (дезинфекциялау, дезинсекциялау, дератизациялау және ұқсас қызметтер көрсету)
</t>
  </si>
  <si>
    <t>65.12.12.335.000.00.0777.000000000000</t>
  </si>
  <si>
    <t>Услуги по медицинскому страхованию на случай болезни</t>
  </si>
  <si>
    <t>Аурудан сақтандыру қызметтері</t>
  </si>
  <si>
    <t>Қызметкерлер мен олардың отбасы мүшелерін науқастану жағдайына медициналық сақтандыру</t>
  </si>
  <si>
    <r>
      <t xml:space="preserve">Услуги добровольного медицинского страхования </t>
    </r>
    <r>
      <rPr>
        <b/>
        <sz val="10"/>
        <rFont val="Times New Roman"/>
        <family val="1"/>
        <charset val="204"/>
      </rPr>
      <t>275</t>
    </r>
    <r>
      <rPr>
        <sz val="10"/>
        <rFont val="Times New Roman"/>
        <family val="1"/>
        <charset val="204"/>
      </rPr>
      <t xml:space="preserve"> работников АО "РД "КазМунайГаз"</t>
    </r>
  </si>
  <si>
    <r>
      <t xml:space="preserve">"ҚазМұнайГаз" БӨ" АҚ </t>
    </r>
    <r>
      <rPr>
        <b/>
        <sz val="10"/>
        <rFont val="Times New Roman"/>
        <family val="1"/>
        <charset val="204"/>
      </rPr>
      <t>275</t>
    </r>
    <r>
      <rPr>
        <sz val="10"/>
        <rFont val="Times New Roman"/>
        <family val="1"/>
        <charset val="204"/>
      </rPr>
      <t xml:space="preserve"> қызметкерлерін ерікті медициналық сақтандыру қызметі </t>
    </r>
  </si>
  <si>
    <t>57 У</t>
  </si>
  <si>
    <t>58 У</t>
  </si>
  <si>
    <t>59 У</t>
  </si>
  <si>
    <t>60 У</t>
  </si>
  <si>
    <t>авансовый платеж-90%</t>
  </si>
  <si>
    <t>Ақпараттық жүйені техникалық қамтамасыз ету және жүргізу бойынша қызмет атқарулар</t>
  </si>
  <si>
    <t>Ақпараттық жүйені жетілдіру бойынша қызмет атқарулар</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</si>
  <si>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</si>
  <si>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</si>
  <si>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</si>
  <si>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Услуги по подготовке, переподготовке и повышению квалификации работников, включая организацию обучающих тренингов и семинаров</t>
  </si>
  <si>
    <t>Оқытатын тренингтер мен семинарлар ұйымдастыруды қоса алғанда қызметкерлерді даярлау, қайта даярлау және біліктілігін арттыру жөніндегі қызмет көрсетулер</t>
  </si>
  <si>
    <t>РК, страны ближнего и дальнего зарубежья</t>
  </si>
  <si>
    <t>78.10.11.000.003.00.0777.000000000000</t>
  </si>
  <si>
    <t>Услуги по аутсорсингу персонала</t>
  </si>
  <si>
    <t>61 У</t>
  </si>
  <si>
    <t>62 У</t>
  </si>
  <si>
    <t>63 У</t>
  </si>
  <si>
    <t xml:space="preserve">Оқыту (бастапқы, орта, жоғары білім саласын есептемегенде) жөніндегі қызмет көрсетулер </t>
  </si>
  <si>
    <t>Қызметкерлердің аутсорсингі жөніндегі қызмет көрсетулер</t>
  </si>
  <si>
    <t>Оқыту (оқыту/даярлау/қайта даярлау/біліктілігін арттыру) жөніндегі қызмет көрсетулер</t>
  </si>
  <si>
    <t>61.90.10.900.001.00.0777.000000000000</t>
  </si>
  <si>
    <t>Услуги телекоммуникационные</t>
  </si>
  <si>
    <t>Телекоммуникациялық қызметтер</t>
  </si>
  <si>
    <t>Предоставление услуг видеоконференц связи, доступа к сети Интернет, каналам передачи данных, международной и междугородней связи и SIP телефонии</t>
  </si>
  <si>
    <t>Бейнеконференц байланыс, Интернет желісіне, деректерді беру арналарына, халықаралық және қалааралық байланыс және SIP телефониясына қолжетімділік қызметтерін көрсету</t>
  </si>
  <si>
    <t>Услуги доступа к сети Интернет, каналам передачи данных, международной и междугородней связи, телефонии</t>
  </si>
  <si>
    <t>Ғаламтор желісіне, деректерді табыстау арнасына, халықаралық және қалааралық байланысқа шығу, телефония бойынша қызмет көрсету</t>
  </si>
  <si>
    <t>61.10.11.200.000.00.0777.000000000000</t>
  </si>
  <si>
    <t>Услуги телефонной связи</t>
  </si>
  <si>
    <t>Телефон байланысының қызметтері</t>
  </si>
  <si>
    <t>Услуги фиксированной местной, междугородней, международной телефонной связи  - доступ и пользование</t>
  </si>
  <si>
    <t>Нақты жергілікті, қалааралық, халықаралық телефон байланысы қызметтері – қатынау және пайдалану</t>
  </si>
  <si>
    <t>33.13.19.100.003.00.0777.000000000000</t>
  </si>
  <si>
    <t>Услуги по техническому обслуживанию сетей и оборудования связи</t>
  </si>
  <si>
    <t>Байланыс жабдықтар және желілерді техникалық қызмет көрсету бойынша қызметтер</t>
  </si>
  <si>
    <t>Услуги по техническому обслуживанию и сопровождению оборудования телефонной связи</t>
  </si>
  <si>
    <t>Телефондық байланыс жабдықтарына техникалық қызмет көрсету және қолдау бойынша қызметтері</t>
  </si>
  <si>
    <t>62.09.20.000.001.00.0777.000000000000</t>
  </si>
  <si>
    <t>Услуги по администрированию и техническому обслуживанию программно-аппаратного комплекса</t>
  </si>
  <si>
    <t>Бағдарламалық-аппараттық кешенді әкімшілендіру және техникалық қызмет көрсету бойынша қызметтер</t>
  </si>
  <si>
    <t>Услуги по техническому обслуживанию и сопровождению объектов ИТ-инфраструктуры</t>
  </si>
  <si>
    <t>ИТ-инфрақұрылымның объектілерін техникалық қызмет көрсету және қолдау қызметтері</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</si>
  <si>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</si>
  <si>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</si>
  <si>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Өрт/күзет дабылдамасы/өрт сөндіру жүйесі/бейнебақылау және ұқсас жабдықтарға техникалық қызмет көрсету бойынша қызметтер</t>
  </si>
  <si>
    <t>Өрт/күзет дабылдамасы/өрт сөндіру жүйесі/бейнебақылау және ұқсас жабдықтарғатехникалық қызмет көрсету бойынша қызметтер</t>
  </si>
  <si>
    <t>Услуги по техническому обслуживанию интегрированной системы безопасности (пожарной сигнализации, автоматизированного пожаротушения, видеонаблюдения, охранной системы)</t>
  </si>
  <si>
    <t>Біріктірілген қауіпсіздік жүйесіне қызмет көрсету бойынша қызметтер (өрт дабылдамасына, автоматтандырылған өрт сөндіруге, бейнебақылау, қорғау жүйесі)</t>
  </si>
  <si>
    <t>Бағдарламалық қамтамасыз етудің техникалық қызмет көрсетуі мен әкімшілендіру бойынша қызметтер</t>
  </si>
  <si>
    <t>Услуги технического обслуживания и поддержки системы  GPS мониторинга</t>
  </si>
  <si>
    <t>GPS бақылау жүйесіне техникалық қызмет көрсету және қолдау қызметтері</t>
  </si>
  <si>
    <t>Услуги по техническому обслуживанию и сопровождению системы электронного документооборота</t>
  </si>
  <si>
    <t>Электронды құжат айналысын техникалық қызмет көрсету және қолдау қызметтер</t>
  </si>
  <si>
    <t>Услуги по техническому обслуживанию и сопровождению интеграционной сервисной шины</t>
  </si>
  <si>
    <t>Интеграциялық сервистік шинаны техникалық қызмет көрсету және қолдау қызметтер</t>
  </si>
  <si>
    <t>Услуги по техническому обслуживанию и сопровождению системы ТБД (Территориально-распределенный банк данных геолого-геофизической и промысловой информации)</t>
  </si>
  <si>
    <t>АДБ (геологиялы-геофизикалық және кәсіпшілік ақпараттың аймақты-бөлістірілген деректер банкі) жүйесіне техникалық қызмет көрсету және қолдау қызметтері</t>
  </si>
  <si>
    <t>96.09.19.900.001.00.0777.000000000000</t>
  </si>
  <si>
    <t>Услуги по предоставлению лицензий на право использования юридической справочно-информационной системой</t>
  </si>
  <si>
    <t>Заңгерлік анықтамалық-ақпарат жүйесін пайдалану құқығы бойынша лицензияларды беру бойынша қызметтер</t>
  </si>
  <si>
    <t>Услуги по предоставлению права пользования справочно-информационной системой «Параграф»</t>
  </si>
  <si>
    <t>«Параграф» анықтамалық-ақпараттық жүйесін пайдалану құқығы бойынша қызметтері</t>
  </si>
  <si>
    <t>64 У</t>
  </si>
  <si>
    <t>65 У</t>
  </si>
  <si>
    <t>66 У</t>
  </si>
  <si>
    <t>67 У</t>
  </si>
  <si>
    <t>68 У</t>
  </si>
  <si>
    <t>69 У</t>
  </si>
  <si>
    <t>70 У</t>
  </si>
  <si>
    <t>71 У</t>
  </si>
  <si>
    <t>72 У</t>
  </si>
  <si>
    <t>73 У</t>
  </si>
  <si>
    <t xml:space="preserve">Депрессорлық қосымдарды қолдану жөніндегі қызметтер </t>
  </si>
  <si>
    <t>Кедендік ресмдеу жөніндегі қызметтер</t>
  </si>
  <si>
    <t>Көліктік-экспедиторлық қызмет көрсету қызметтері</t>
  </si>
  <si>
    <t>Тауарлық, материалдық құндылықтарды бағалау қызметі</t>
  </si>
  <si>
    <t>Диагностикалау/сараптамалау/ талдау/ сынау/ тестлеу/ байқау жөніндегі қызмет көрсетулер</t>
  </si>
  <si>
    <t>Ақпараттар беру жөніндегі қызмет көрсетулер</t>
  </si>
  <si>
    <t xml:space="preserve">Услуги по применению депрессорных присадок </t>
  </si>
  <si>
    <t xml:space="preserve"> Мұнайды тасымалдау кезінде сапасын қамтамасыз ету үшін депрессорлық қосымдарды қолдану</t>
  </si>
  <si>
    <t>Кедендік ресмдеу жөніндегі қызметтердің жиынтығы</t>
  </si>
  <si>
    <t xml:space="preserve">Ресей Федерациясының және Кеден Одағының  кедендік шекарасы арқылы өткізілетін тауарлырды кедендік ресімдеу жөніндегі қызмет көрсетулер
</t>
  </si>
  <si>
    <t>Көліктік-экспедиторлық қызмет көрсету  бойынша  қызметтердің  жиынтығы</t>
  </si>
  <si>
    <t>Ақпараттар беру (БАҚ-тан, деректер базаларынан ақпараттар, басқа да жинақталған/өңделген мәліметтер) жөніндегі қызмет көрсетулер</t>
  </si>
  <si>
    <t xml:space="preserve">Подписка на ежедневные публикации ценового агентства на сырую нефть, стоимость фрахта нефтеналивных судов для перевозки нефти и перевозки светлых нефтепродуктов  </t>
  </si>
  <si>
    <t>74 У</t>
  </si>
  <si>
    <t xml:space="preserve">"Мұнайлы мекен" корпоративтік газетті шығару жөніндегі қызметтер </t>
  </si>
  <si>
    <t>Услуги по подписке на «SPE OnePetro»</t>
  </si>
  <si>
    <t>Работы по подготовке годового отчета АО "РД КМГ" и его продвижению на рынке. Подготовка годового отчета за 2015 год, включая разработку дизайн-концепции и структуры, копирайтинг, подбор материалов и фотографий, верстка отчета, подготовка прочих языковых версий, печать, распространение, а также подготовка электронной версии отчета.</t>
  </si>
  <si>
    <t>«ҚМГ» БӨ» АҚ-ның жылдық есебін дайындау және оны рынокта ілгерілету жөніндегі жұмыстар. Дизайн-тұжырымдама мен құрылымды әзірлеуді, копирайтингті, материалдар мен фото суреттерді іріктеуді, есепті беттеуді, өзге тілдердегі нұсқаларын дайындауды, басып шығаруды, таратуды, сондай-ақ есептің электрондық нұсқасын дайындауды қоса алғанда 2013 жылға арналған жылдық есепті дайындау</t>
  </si>
  <si>
    <t>с 01 января 2016 года по 28 февраля 2016 года</t>
  </si>
  <si>
    <t>с даты заключения договора по 30 апреля 2016 года</t>
  </si>
  <si>
    <t>авансовый платеж-100%</t>
  </si>
  <si>
    <t>Интернет желісіндегі ақпараттық ресурстарды пайдалануға рұқсат беру қызметі</t>
  </si>
  <si>
    <t xml:space="preserve">«SPE OnePetro» жазылу қызметі </t>
  </si>
  <si>
    <t>4 У</t>
  </si>
  <si>
    <t>93.11.10.900.006.00.0777.000000000000</t>
  </si>
  <si>
    <t>Услуги по аренде (эксплуатации) спортивно-тренировочных объектов</t>
  </si>
  <si>
    <t>Спорттық-жаттығу нысандарын жалға беру (пайдалану) қызметтер</t>
  </si>
  <si>
    <t>Услуги по предоставлению крытого спортивного зала для тренировочных игр по  футболу и волейболу для сотрудников ЦА АО "РД "КазМунайГаз"</t>
  </si>
  <si>
    <t>«ҚазМұнайГаз» БӨ» АҚ ОА қызметкерлері үшін футбол және волейбол бойынша жаттығу ойындарына арналған жабық спортзал ұсыну жөніндегі қызметтер</t>
  </si>
  <si>
    <t>январь, февраль 2016 года</t>
  </si>
  <si>
    <t>11 У</t>
  </si>
  <si>
    <t xml:space="preserve">Услуги по информационному обеспечению котировками цен на нефть и нефтепродуктами в режиме реального времени  </t>
  </si>
  <si>
    <t xml:space="preserve"> Дәл уақытта режимінде мұнай мен мұнай өнімдерінің бағалар котировкалары бойынша ақпараттық қамтамасыз ету жөніндегі қызмет көрсетулер </t>
  </si>
  <si>
    <t>12 У</t>
  </si>
  <si>
    <t xml:space="preserve">Информационно-аналитические издания по обзору международных рынков нефти и нефтепродуктов </t>
  </si>
  <si>
    <t>Халықаралық мұнай және мұнай өнімдері рыноктарын шолу жөніндегі ақпараттық-талдау басылымдары</t>
  </si>
  <si>
    <t>13 У</t>
  </si>
  <si>
    <t>Ақпараттық жүйені сүйемелдеу және техникалық қолдау бойынша қызметтер</t>
  </si>
  <si>
    <t>Ақпараттық жүйені жүргізу және техникалық қолдау жөніндегі қызметтер</t>
  </si>
  <si>
    <t>Rail-Тариф тасу ақысын есептеу үшін бағдарламалық қамтамасыз етуді жүргізу  жөніндегі қызмет көрсетулер</t>
  </si>
  <si>
    <t>15 У</t>
  </si>
  <si>
    <t>73.20.11.000.000.00.0777.000000000000</t>
  </si>
  <si>
    <t>Услуги по изучению/исследованию/мониторингу/анализу рынка/деятельности</t>
  </si>
  <si>
    <t>Рынокты/қызметті зерделеу/зерттеу/мониторингілеу/талдау жөніндегі қызмет көрсетулер</t>
  </si>
  <si>
    <t>Услуги по исследованию транспортных и сопутствующих издержек, возникающих при экспорте казахстанской нефти</t>
  </si>
  <si>
    <t>Қазақстандық мұнайды экспорттау кезінде туындайтын көліктік және қосымша шығындарды тексеру жөніндегі қызмет көрсетулер</t>
  </si>
  <si>
    <t>18 У</t>
  </si>
  <si>
    <t>74.90.20.000.051.00.0777.000000000000</t>
  </si>
  <si>
    <t>Услуги по научно-технической обработке документов</t>
  </si>
  <si>
    <t>Құжаттарды ғылыми-техникалық өңдеу жөніндегі қызмет көрсетулер</t>
  </si>
  <si>
    <t>Услуги по научно-технической обработке документов (обеспечение учета/сохранности/ упорядочивания документов)</t>
  </si>
  <si>
    <t>Құжаттарды ғылыми-техникалық өңдеу жөніндегі қызмет көрсетулер (есепті/сақталуын/құжаттардың реттелуін қамтамасыз ету)</t>
  </si>
  <si>
    <t>май, июнь 2016 года</t>
  </si>
  <si>
    <t>33 У</t>
  </si>
  <si>
    <t>66.19.91.335.000.00.0777.000000000000</t>
  </si>
  <si>
    <t>Услуги по финансовым консультациям</t>
  </si>
  <si>
    <t>Қаржылық консультациялар жөніндегі қызмет көрсетулер</t>
  </si>
  <si>
    <t>Консультационные услуги по проведению ежегодного обзора внутренних документов на соответствие применимым требованиям регулирующих органов Великобритании</t>
  </si>
  <si>
    <t>Ішкі құжаттардың Ұлыбританияның реттеуші органдарының қолданылатын талаптарына сәйкестігіне жыл сайын шолу жүргізу жөніндегі консультациялық қызмет көрсетулер</t>
  </si>
  <si>
    <t>37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</si>
  <si>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</si>
  <si>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</si>
  <si>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Конференциялар/семинарлар/форумдар/конкурстар/корпоративтік/спорттық/мәдени/мерекелік және сол сияқты іс-шараларды ұйымдастыру/өткізу жөніндегі қызмет көрсетулер</t>
  </si>
  <si>
    <t>Услуги по организации роуд-шоу. Полный спектр услуг по организации роуд шоу, включая  таргетирование, организационные вопросы. Услуги по стратегическому и техническому сопровождению при проведении роуд шоу Заказчика</t>
  </si>
  <si>
    <t>Таргеттеуді, ұйымдастырулық мәселелерді қоса алғанда роуд-шоу ұйымдастыру жөніндегі қызмет көрсетулер. Тапсырысшының роуд-шоуын өткізу кезінде стратегиялық және техникалық жүргізу жөніндегі қызмет көрсетулер</t>
  </si>
  <si>
    <t xml:space="preserve">США, Великобритания, Европа,  Азия (Восточная Азия и Юго-Восточная Азия), Казахстан и другие страны по требованию Заказчика. </t>
  </si>
  <si>
    <t>42 У</t>
  </si>
  <si>
    <t>62.02.30.000.003.00.0777.000000000000</t>
  </si>
  <si>
    <t>Услуги по технической поддержке сайтов</t>
  </si>
  <si>
    <t>Сайттарды техникалық қолдау жөніндегі қызмет көрсетулер</t>
  </si>
  <si>
    <t>Услуги по сопровождению и обновлению коопоративного веб-сайта (включая его продвижение). Техническая поддержка сайта в работоспособном состоянии, улучшению его функциональных возможностей, а также услуги по внесению изменений в дизайн сайта в сторону улучшения его внешнего вида.</t>
  </si>
  <si>
    <t>Корпоративтік веб-сайтты жүргізу және жаңарту (оны ілгерілетуді қоса есептегенде) жөніндегі қызмет көрсетулер. Сайттың қалыпты жұмыс істеуін, оның функционалдық мүмкіндіктерінің жақсаруын техникалық қолдау, сондай-ақ сайттың дизайнына оның сыртқы көрінісін жақсарту жағына қарай өзгертулер енгізу жөніндегі қызмет көрсетулер</t>
  </si>
  <si>
    <t>47 У</t>
  </si>
  <si>
    <t xml:space="preserve">93.19.19.900.001.00.0777.000000000000                                      </t>
  </si>
  <si>
    <t>Бұқаралық ақпарат құралдарында ақпараттық материалдарды дайындау мен әзірлеу бойынша қызметтер</t>
  </si>
  <si>
    <r>
      <rPr>
        <sz val="10"/>
        <color indexed="8"/>
        <rFont val="Times New Roman"/>
        <family val="1"/>
        <charset val="204"/>
      </rPr>
      <t xml:space="preserve">Услуги по размещению информационных материалов в региональных печатных и электронных СМИ                                                                                         </t>
    </r>
  </si>
  <si>
    <t>Ақпараттық материалдарды  аймақтық баспасөз және электрондық БАҚ-тарға орналастыру жөніндегі қызметтер</t>
  </si>
  <si>
    <t>52 У</t>
  </si>
  <si>
    <t>Теледидарлық бұқаралық ақпарат құралдарына ақпараттық материалдарды дайындау және орналастыру бойынша қызметтер</t>
  </si>
  <si>
    <r>
      <rPr>
        <sz val="10"/>
        <color indexed="8"/>
        <rFont val="Times New Roman"/>
        <family val="1"/>
        <charset val="204"/>
      </rPr>
      <t xml:space="preserve">Услуги по размещению информационных материалов в отечественных электронных СМИ                                                          </t>
    </r>
  </si>
  <si>
    <r>
      <t xml:space="preserve">Ақпараттық материалдарды отандық электронды БАҚ-тарға орналастыру жөніндегі қызметтер.   </t>
    </r>
    <r>
      <rPr>
        <sz val="10"/>
        <color indexed="8"/>
        <rFont val="Times New Roman"/>
        <family val="1"/>
        <charset val="204"/>
      </rPr>
      <t xml:space="preserve">                     </t>
    </r>
  </si>
  <si>
    <t>53 У</t>
  </si>
  <si>
    <t>Бұқаралық ақпарат құралдарына арналған мамандандырылған іс-шараларды ұйымдастыру және жүргізу жөніндегі қызметтер</t>
  </si>
  <si>
    <t>Услуги по организации пресс-туров, форумов, семинаров, пресс-конференций, творческих конкурсов, тренингов и встреч с журналистами, а также с профсоюзными комитетами</t>
  </si>
  <si>
    <t>Баспасөз-турларды, форумдарды, семинарларды, баспасөз-конференцияларын, шығармашылық  конкурстарды, тренингтерді және  журналистермен, сондай-ақ кәсіподақ комитеттерімен кездесулерді ұйымдастыру жөніндегі қызметтер</t>
  </si>
  <si>
    <t>54 У</t>
  </si>
  <si>
    <t>Интернет желісіне ақпараттық материалдарды дайындау және орналастыру бойынша қызметтер</t>
  </si>
  <si>
    <t>Интернет желісіне ақпараттық материалдарды дайындау және орналастыру бойынша қызметте</t>
  </si>
  <si>
    <t xml:space="preserve">Услуги по интенсификации PR деятельности компании в интернет пространстве                                                          </t>
  </si>
  <si>
    <r>
      <rPr>
        <sz val="10"/>
        <color indexed="8"/>
        <rFont val="Times New Roman"/>
        <family val="1"/>
        <charset val="204"/>
      </rPr>
      <t xml:space="preserve">Интернет кеңістігінде компанияның PR-қызметін қарқындату.                       </t>
    </r>
  </si>
  <si>
    <t>56 У</t>
  </si>
  <si>
    <t>74.20.23.000.000.00.0777.000000000000</t>
  </si>
  <si>
    <t>Услуги по фото/видеосъемке</t>
  </si>
  <si>
    <t>Фотоға түсіру және бейнетүсірілім бойынша қызметтер</t>
  </si>
  <si>
    <t>Услуги по фото-видеосъемке корпоративных мероприятий, проведение фото туров и фото-сессий</t>
  </si>
  <si>
    <t xml:space="preserve">Корпоративті шараларды фото және бейне таспаға түсіру қызметтері            </t>
  </si>
  <si>
    <t>октябрь 2016 года</t>
  </si>
  <si>
    <t xml:space="preserve">ноябрь 2016 года </t>
  </si>
  <si>
    <t>75 У</t>
  </si>
  <si>
    <t>76 У</t>
  </si>
  <si>
    <t>77 У</t>
  </si>
  <si>
    <t>Услуги по техническому сопровождению карты мониторинга местного содержания</t>
  </si>
  <si>
    <t>Қазақстандық қатысу мониторингінің картасын техникалық алып жүру қызмет көрсетулер</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</si>
  <si>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</si>
  <si>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</si>
  <si>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</si>
  <si>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Тауарлар, жұмыстар мен қызмет көрсетулердің бірыңғай номенклатуралық анықтамалықты пайдалануға ұсыну жөніндегі қызмет көрсетулер</t>
  </si>
  <si>
    <t>62.09.20.000.005.00.0777.000000000000</t>
  </si>
  <si>
    <t>Услуги по пользованию информационной системой электронных закупок</t>
  </si>
  <si>
    <t>Электрондық сатып алудың ақпараттық жүйесіне кіруді қамтамасыз ету жөніндегі қызмет көрсетулер</t>
  </si>
  <si>
    <t>78 У</t>
  </si>
  <si>
    <t>79 У</t>
  </si>
  <si>
    <t>58.29.50.000.000.00.0777.000000000000</t>
  </si>
  <si>
    <t>Услуги по продлению лицензий на право использования программного обеспечения</t>
  </si>
  <si>
    <t>Бағдарламалық қамтамасыз ету құқығына лицензияны ұзарту бойынша қызметтер</t>
  </si>
  <si>
    <t>Citrix лицензияларының мерзімін ұзарту қызметтері</t>
  </si>
  <si>
    <t xml:space="preserve"> SAS FM техникалық қолдау және қызмет көрсету жөніндегі қызмет көрсетулер;</t>
  </si>
  <si>
    <t xml:space="preserve">Услуги по сопровождению и технической поддержке программного обеспечения SAS FM </t>
  </si>
  <si>
    <t>Услуги по продлению срока действия лицензий Citrix</t>
  </si>
  <si>
    <t>80 У</t>
  </si>
  <si>
    <t>Ақпараттар ұсыну жөніндегі қызмет көрсетулер</t>
  </si>
  <si>
    <t xml:space="preserve">Ақпараттар ұсыну жөніндегі қызмет көрсетулер (БАҚ-тан, деректер базасынан, басқа да жинақталған /пайдаланылған мәліметтерден алынған ақпараттар)   </t>
  </si>
  <si>
    <t>Услуги по информационно-аналитическому обеспечению по деятельности нефтегазовой отрасли РК</t>
  </si>
  <si>
    <t>ҚР мұнайгаз саласы қызметі бойынша ақпараттық-талдаулық қамтамасыз ету жөніндегі қызмет көрсетулер</t>
  </si>
  <si>
    <t>Услуги автотранспорта в г.Астана</t>
  </si>
  <si>
    <t xml:space="preserve"> Астана қ. автокөліктік қызмет көрсету</t>
  </si>
  <si>
    <t>81 У</t>
  </si>
  <si>
    <t>93.12.10.900.001.00.0777.000000000000</t>
  </si>
  <si>
    <t xml:space="preserve"> Фтнес клубтардың қызмет көрсетулері</t>
  </si>
  <si>
    <t>Фтнес клубтардың қызмет көрсетулері</t>
  </si>
  <si>
    <t>«ҚазМұнайГаз» БӨ» АҚ ОА қызметкерлері үшін фитнес клубтың қызмет көрсетуі</t>
  </si>
  <si>
    <t>82 У</t>
  </si>
  <si>
    <t>Услуги фитнес клубов для сотрудников ЦА АО "РД "КазМунайГаз"</t>
  </si>
  <si>
    <t>12 месяцев с даты заключения договора</t>
  </si>
  <si>
    <t>Автотранспортные услуги по разовым заявкам</t>
  </si>
  <si>
    <t>Услуги по предоставлению персонала</t>
  </si>
  <si>
    <t>Қызметкерлерді беру жөніндегі қызмет көрсетулері</t>
  </si>
  <si>
    <t>Услуги по продлению лицензии  для оформления таможенных документов</t>
  </si>
  <si>
    <t>Бағдарламалық қамтамасыз етуді пайдалану құқығына лицензияны ұзарту бойынша қызметтер</t>
  </si>
  <si>
    <t>Кедендік құжаттарды ресімдеу үшін бағдарламалық қамтамасыз етуді пайдалану құқығына лицензияны ұзарту бойынша қызметтер</t>
  </si>
  <si>
    <t>83 У</t>
  </si>
  <si>
    <t>декабрь 2015 года</t>
  </si>
  <si>
    <t>с 01 января 2016 года по 31 января 2016 года</t>
  </si>
  <si>
    <t>с 01 февраля 2016 года по 31 декабря 2016 года</t>
  </si>
  <si>
    <t>Ресей Федерациясының және Кеден Одағының  кедендік шекарасы арқылы өткізілетін тауарлырды кедендік ресімдеу жөніндегі қызмет көрсетулер</t>
  </si>
  <si>
    <t>69.10.12.000.000.00.0777.000000000001</t>
  </si>
  <si>
    <t>Услуги юридические консультационные</t>
  </si>
  <si>
    <t>Заңгерлік консультациялық қызметтер</t>
  </si>
  <si>
    <t xml:space="preserve">Услуги юридические консультационные и услуги представительские, связанные с рынком ценных бумаг </t>
  </si>
  <si>
    <t>Бағалы қағаздар рыногы байланысты заңгерлік консультациялық қызметтер және  өкілдік қызметтер</t>
  </si>
  <si>
    <t>Юридические консультационные услуги по сопровождению пост-IPO,  в т.ч. вопросы compliance</t>
  </si>
  <si>
    <t>Пост-IPO-ны, оның ішінде compliance мәселелерін алып жүру бойынша заңгерлік консультациялық қызметтер көрсету</t>
  </si>
  <si>
    <t>январь 2016 года</t>
  </si>
  <si>
    <t>Услуги юридические консультационные, связанные с трудовым законодательством РК</t>
  </si>
  <si>
    <t>ҚР еңбек заңнамасына қатысты заңгерлік консультациялық қызмет көрсетулер.</t>
  </si>
  <si>
    <t>23 У</t>
  </si>
  <si>
    <t>24 У</t>
  </si>
  <si>
    <t>69.10.13.000.000.00.0777.000000000000</t>
  </si>
  <si>
    <t xml:space="preserve"> Услуги юридические консультационные</t>
  </si>
  <si>
    <t xml:space="preserve"> Услуги  юридические консультационные и услуги представительские в связи с трудовым правом</t>
  </si>
  <si>
    <t>Еңбек заңнамасына қатысты заңгерлік консультациялық қызмет көрсетулер.</t>
  </si>
  <si>
    <t>февраль, март 2016 года</t>
  </si>
  <si>
    <t xml:space="preserve">Услуги по сопровождению программного обеспечения для расчета провозной платы Rail-Тариф </t>
  </si>
  <si>
    <t>оплата по факту выполнения работ</t>
  </si>
  <si>
    <t>предоплата по абонентской плате на полугодие плюс по факту оказания услуг по дополнительным услугам</t>
  </si>
  <si>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</si>
  <si>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</si>
  <si>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85 У</t>
  </si>
  <si>
    <t>86 У</t>
  </si>
  <si>
    <t>Услуги по страхованию гражданско-правовой ответственности владельцев автомобильного транспорта</t>
  </si>
  <si>
    <t>65.12.21.335.000.00.0777.000000000000</t>
  </si>
  <si>
    <t>Автоиеленушіні азаматтық-құқықтық сақтандыру бойынша қызметтер</t>
  </si>
  <si>
    <t>19.20.21.550.000.00.0112.000000000000</t>
  </si>
  <si>
    <t>Бензин</t>
  </si>
  <si>
    <t>для двигателей с искровым зажиганием, марка АИ-95, неэтилированный и этилированный</t>
  </si>
  <si>
    <t>Высокооктановый автомобильный бензин АИ-95</t>
  </si>
  <si>
    <t>Жанармай</t>
  </si>
  <si>
    <t>этилді емес және этилді ұшқынмен жанатын қозғалғыштар үшін АИ-95 жанармайы</t>
  </si>
  <si>
    <t>Жоғары октанды АИ-95 автомобиль жанармайы</t>
  </si>
  <si>
    <t>DDP</t>
  </si>
  <si>
    <t>с даты заключения договора по 30 июня 2016 года</t>
  </si>
  <si>
    <t>авансовый платеж-30%</t>
  </si>
  <si>
    <t>литр</t>
  </si>
  <si>
    <t>ОТПХ</t>
  </si>
  <si>
    <t>1 Т</t>
  </si>
  <si>
    <t>87 У</t>
  </si>
  <si>
    <t>Услуги по продлению срока действия лицензий SAS ABM</t>
  </si>
  <si>
    <t>SAS ABM лицензияларының мерзімін ұзарту қызметтері</t>
  </si>
  <si>
    <t>Услуги по предоставлению лицензий на право использования к юридической справочно-информационной системой</t>
  </si>
  <si>
    <t>Услуги фитнесс клубов</t>
  </si>
  <si>
    <t xml:space="preserve">  Услуги по таможенному оформлению</t>
  </si>
  <si>
    <t xml:space="preserve">Утвержден приказом директора департамента логистки и закупок АО "РД "КазМунайГаз" Таскимбаева Д.Т. № 301 от 25 декабря 2015 года  </t>
  </si>
  <si>
    <t>58-1 У</t>
  </si>
  <si>
    <t>столбец - 11, 14</t>
  </si>
  <si>
    <t>исключается полностью</t>
  </si>
  <si>
    <t>6-1 У</t>
  </si>
  <si>
    <t>февраль 2016 года</t>
  </si>
  <si>
    <t>с 01 марта 2016 года по 31 декабря 2016 года</t>
  </si>
  <si>
    <t>столбец - 11, 20, 21</t>
  </si>
  <si>
    <t>1-1 У</t>
  </si>
  <si>
    <t>столбец - 7, 11, 20, 21</t>
  </si>
  <si>
    <t>67-1 У</t>
  </si>
  <si>
    <t>72-1 У</t>
  </si>
  <si>
    <t>88 У</t>
  </si>
  <si>
    <t>с 01 февраля 2016 года по 29 февраля 2016 года</t>
  </si>
  <si>
    <t>2 Р</t>
  </si>
  <si>
    <t>3 Р</t>
  </si>
  <si>
    <t>58.13.20.000.001.00.0999.000000000000</t>
  </si>
  <si>
    <t>Работы по разработке и распространению корпоративной газеты/журналов</t>
  </si>
  <si>
    <t>Корпоравтивтік газет/журналдарды әзірлеу және тарату жөніндегі жұмыстар</t>
  </si>
  <si>
    <t>с даты заключения договора по 29 февраля 2016 года</t>
  </si>
  <si>
    <t>Работы по разработке и распространению корпоративной газеты "Мунайлы Мекен"</t>
  </si>
  <si>
    <t>89 У</t>
  </si>
  <si>
    <t>51.21.14.000.001.00.0777.000000000000</t>
  </si>
  <si>
    <t>Услуги воздушного транспорта по перевозкам пассажиров без расписания</t>
  </si>
  <si>
    <t>Ұшақтармен кестеге бағынбайтын чартерлік рейстермен жолаушылар тасымалдау жөніндегі қызметтер</t>
  </si>
  <si>
    <t>Услуги воздушного транспорта по перевозкам пассажиров без расписания (внутренние и международные)</t>
  </si>
  <si>
    <t>Чартерлік авиарейстер ұйымдастыру</t>
  </si>
  <si>
    <t>по территории РК, страны СНГ, ближнее и дальнее зарубежье</t>
  </si>
  <si>
    <t>Услуги по организации авиационных рейсов</t>
  </si>
  <si>
    <t>90 У</t>
  </si>
  <si>
    <t>68.31.16.200.000.00.0777.000000000000</t>
  </si>
  <si>
    <t>Услуги по оценке имущества</t>
  </si>
  <si>
    <t>Мүлікті бағалау бойынша қызметтер кешені</t>
  </si>
  <si>
    <t>Комплекс услуг по оценке имущества</t>
  </si>
  <si>
    <t>Услуги по оценке имущества (активов) АО "РД "КазМунайГаз"</t>
  </si>
  <si>
    <t>«ҚазМұнайГаз» БӨ» АҚ-ның мүлкін (активтерін) бағалау жөніндегі қызмет көрсетулер</t>
  </si>
  <si>
    <t>В течении 10 календарных дней с даты заключения договора</t>
  </si>
  <si>
    <t xml:space="preserve">Утвержден приказом управляющего директора по маркетингу, закупкам и реализации нефти АО "РД "КазМунайГаз" Найзабекова Б.Т. № 20 от 25 января 2016 года  </t>
  </si>
  <si>
    <t>Уточненный план закупок товаров, работ и услуг на 2016 год по АО "РД "КазМунайГаз"</t>
  </si>
  <si>
    <t>90-1 У</t>
  </si>
  <si>
    <t>столбец - 7</t>
  </si>
  <si>
    <t>24-1 У</t>
  </si>
  <si>
    <t>июль, август 2016 года</t>
  </si>
  <si>
    <t>столбец - 11</t>
  </si>
  <si>
    <t>78-1 У</t>
  </si>
  <si>
    <t>91 У</t>
  </si>
  <si>
    <t>Услуги по продлению срока действия лицензий SAS FM</t>
  </si>
  <si>
    <t>SAS FM лицензияларының мерзімін ұзарту қызметтері</t>
  </si>
  <si>
    <t>ноябрь, декабрь 2016 года</t>
  </si>
  <si>
    <t>37-1 У</t>
  </si>
  <si>
    <t>апрель, май 2016 года</t>
  </si>
  <si>
    <t>42-1 У</t>
  </si>
  <si>
    <t>92 У</t>
  </si>
  <si>
    <t>Конференциялар/семинарлар/форумдар/конкурстар/спорттық/мерекелік және сол сияқты іс-шаралар ұйымдастыру/өткізу жөніндегі қызмет көрсетулер</t>
  </si>
  <si>
    <t>Услуги по организации и проведения праздничных, культурно-массовых и спортивных мероприятий</t>
  </si>
  <si>
    <t>Мерекелік, мәдени-көпшілік және спорттық іс-шараларды ұйымдастыру және жүргізу</t>
  </si>
  <si>
    <t>2 Т</t>
  </si>
  <si>
    <t>3 Т</t>
  </si>
  <si>
    <t>4 Т</t>
  </si>
  <si>
    <t>5 Т</t>
  </si>
  <si>
    <t>93 У</t>
  </si>
  <si>
    <t>Услуги по предоставлению персонала (10 ед.)</t>
  </si>
  <si>
    <t>Қызметкерлерді беру жөніндегі қызмет көрсетулер (10 ед.)</t>
  </si>
  <si>
    <t>94 У</t>
  </si>
  <si>
    <t>74.90.20.000.045.00.0777.000000000000</t>
  </si>
  <si>
    <t>Услуги по предоставлению электронно-цифровых подписей</t>
  </si>
  <si>
    <t>Электрондық-цифрлік қолтанбамен қамтамасыз ету жөніндегі қызметтер</t>
  </si>
  <si>
    <t>Услуги по предоставлению электронно-цифровых подписей для доступа на электронную систему предоставления отчетности Биржи IS2IN</t>
  </si>
  <si>
    <t>Биржаның IS2IN электрондық жүйесіне кіріп есеп беру үшін арналған электрондық-цифрлік қолтанбамен қамтамасыз ету жөніндегі қызметтер</t>
  </si>
  <si>
    <t>в течении 1 года с даты заключения договора</t>
  </si>
  <si>
    <t>авансовый платеж - 100%</t>
  </si>
  <si>
    <t>26.20.13.000.009.01.0796.000000000001</t>
  </si>
  <si>
    <t>Сервер</t>
  </si>
  <si>
    <t>общего назначения, сверхплотный с горизонтальным масштабированием ресурсов</t>
  </si>
  <si>
    <t xml:space="preserve">жалпылық мақсатта, өте тығызды, ресурстарды көлденеңді масштабтандыру </t>
  </si>
  <si>
    <t>оплата по факту поставленных товаров</t>
  </si>
  <si>
    <t>штука</t>
  </si>
  <si>
    <t>26.20.11.100.003.00.0796.000000000001</t>
  </si>
  <si>
    <t>Бизнес-ноутбук</t>
  </si>
  <si>
    <t>диагональ экрана свыше 12 дюймов</t>
  </si>
  <si>
    <t>экран диагоналі 12 дюймнан жоғары</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</si>
  <si>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</si>
  <si>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Диагоналі 12" және одан жоғары. Орташа класты нетбукпен салыстырғанда жалпы өнімділігінің деңгейі жоғары. Wi-Fi бейімдегіштің болуы. Қоса салынған CD/DVD-жетектің болмауы ықтимал (жеке жеткізілуі мүмкін). Ақпаратты қорғау деңгейі жоғары (саусақ іздерін тану датчиктері, деректерді шифрлаудың түрлі әдістері және т.б.). Бірегей және сәнді дизайн. Корпусын дайындау үшін болат, алюминий, карбон және басқа да қымбат материалдар қолданылады. Салмағы мен габариті шағын.</t>
  </si>
  <si>
    <t>26.20.30.100.002.00.0839.000000000000</t>
  </si>
  <si>
    <t>Комплекс оборудования сетевой безопасности</t>
  </si>
  <si>
    <t>Қауіпсіздік желісінің кешенді жабдықтары</t>
  </si>
  <si>
    <t>для защиты от распределенных атак, вторжений, вирусов, угроз различного типа (защита от DDoS, межсетевое экранирование, IPS/IDS, Антивирус, Антиспам)</t>
  </si>
  <si>
    <t>таратылған шабуылдар, басып, вирустар, әр түрлі қауіп-қатерлерге қарсы қорғау үшін (DDoS қорғау, желіаралық экрандар, IPS / IDS, антивирустық, Анти-спам)</t>
  </si>
  <si>
    <t>комплект</t>
  </si>
  <si>
    <t>26.20.16.300.006.00.0796.000000000027</t>
  </si>
  <si>
    <t>Принтер лазерный</t>
  </si>
  <si>
    <t>Лазерлі принтер</t>
  </si>
  <si>
    <t>монохромный, формат А3, скорость печати 20-30 стр/м, разрешение 1200*1200 dpi</t>
  </si>
  <si>
    <t>монохромды, А3 форматты, басып шығару жылдамдығы – 20-30 пар/м, ажыратымдылығы - 600 х 600 dpi</t>
  </si>
  <si>
    <t xml:space="preserve">Көп-лотокты базалық конфигурациялы көп-функционалды құрылғы (көшірме/сканер/принтер), электронды поштамен және USB-жинағышқа жіберу мүмкіндігі бар түрлі-түсті сканерлеу, қорғанды басылым терминалымен </t>
  </si>
  <si>
    <t>Много-функциональное устройство (копир/сканер/принет) с много-лотковой базовой конфигурацией, цветной сканер с функцией отправки на электронную почту и на USB-накопитель, с терминалом защищенной печати</t>
  </si>
  <si>
    <t>95 У</t>
  </si>
  <si>
    <t>96 У</t>
  </si>
  <si>
    <t>97 У</t>
  </si>
  <si>
    <t>98 У</t>
  </si>
  <si>
    <t>Диагностикалау /сараптау/талдау жүргізу/ тестлеу/тексеру жөніндегі қызмет көрсетулер</t>
  </si>
  <si>
    <t xml:space="preserve"> "Қаратон-Сарықамыс блогының  іздестіру-барлау жұмыстарының жобасына толықтыруды"  тәуелсіз сараптау</t>
  </si>
  <si>
    <t xml:space="preserve"> г.Астана, пр.Кабанбай батыра 17</t>
  </si>
  <si>
    <t xml:space="preserve"> Диагностикалау /сараптау/талдау жүргізу/ тестлеу/тексеру жөніндегі қызмет көрсетулер</t>
  </si>
  <si>
    <r>
      <t xml:space="preserve"> "</t>
    </r>
    <r>
      <rPr>
        <sz val="10"/>
        <color theme="1"/>
        <rFont val="Calibri"/>
        <family val="2"/>
        <charset val="204"/>
      </rPr>
      <t>Ө</t>
    </r>
    <r>
      <rPr>
        <sz val="10"/>
        <color theme="1"/>
        <rFont val="Times New Roman"/>
        <family val="1"/>
        <charset val="204"/>
      </rPr>
      <t>зен-Карамандыбас блогының  іздестіру-барлау жұмыстарының жобасына толықтыруды"  тәуелсіз сараптау</t>
    </r>
  </si>
  <si>
    <t>52.10.19.900.002.00.0777.000000000000</t>
  </si>
  <si>
    <t>Услуги по складированию/хранению грузов</t>
  </si>
  <si>
    <t xml:space="preserve">Жүктерді қоймаға қою және сақтау  жөніндегі қызмет көрсетулер </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</si>
  <si>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</si>
  <si>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Жүктерді қоймаға қою және сақтау  жөніндегі қызмет көрсетулер (астықты, салқындатылған, сұйық, газтектес жүктерді қоспағанда кедендік қоймалар мен уақытша сақтау қоймалары)</t>
  </si>
  <si>
    <t>Услуги по хранению кернового материала по блоку Каратон-Саркамыс</t>
  </si>
  <si>
    <t xml:space="preserve"> Қаратон-Сарықамыс блогы бойынша керн материалдарын сақтау бойынша қызметтер</t>
  </si>
  <si>
    <t xml:space="preserve"> Жүктерді қоймаға қою және сақтау  жөніндегі қызмет көрсетулер </t>
  </si>
  <si>
    <t xml:space="preserve"> Жүктерді қоймаға қою және сақтау  жөніндегі қызмет көрсетулер (астықты, салқындатылған, сұйық, газтектес жүктерді қоспағанда кедендік қоймалар мен уақытша сақтау қоймалары)</t>
  </si>
  <si>
    <t>Услуги по хранению кернового материала по  территории, прилегающие к месторождениям Узень и Карамандыбас</t>
  </si>
  <si>
    <t>Өзен-Қарамандыбас блогы бойынша керн материалдарын сақтау бойынша қызметтер</t>
  </si>
  <si>
    <t>99 У</t>
  </si>
  <si>
    <t>100 У</t>
  </si>
  <si>
    <t>58.29.50.000.001.00.0777.000000000000</t>
  </si>
  <si>
    <t>Услуги по предоставлению лицензий на право использования программного обеспечения</t>
  </si>
  <si>
    <t>Бағдарламалық жасақтаманы пайдалану лицензиясын ұсыну қызметтері</t>
  </si>
  <si>
    <t>Услуги по предоставлению лицензий на право использования программного обеспечения Система управления базами данных (СУБД)</t>
  </si>
  <si>
    <t>Деректер қорын басқару жүйесі (ДҚБЖ) бағдарламалық жасақтамасын пайдалану лицензиясын ұсыну қызметі</t>
  </si>
  <si>
    <t>Ақпараттық жүйені жетілдіруге бағытталған қызметтер</t>
  </si>
  <si>
    <t>Услуги по расширению и развитию информационной системы ТБД (Территориально-распределенный банк данных геолого-геофизической и промысловой информации)</t>
  </si>
  <si>
    <t>АБД (геологиялы-геофизикалық және кәсіпшілік ақпараттың аймақты-бөлістірілген деректер банкі) ақпараттық жүйесін кеңейтуге және жетілдіруге бағытталған қызметтер</t>
  </si>
  <si>
    <t xml:space="preserve">Серверлік компоненнтерді сақтау (қосарлану) мүмкіндігі бар бірпроцессорлі сервер, қатқыл дискіні жедел ауыстыру, қатені түзеу жады (ECC), аппаратты RAID-контроллері, тұрақты электркөзі жүйесі жедел ауыстыру мүмкіндігімен, тиімді салқындату жүйесі қосарлану және салқындату желдеткіштерін жедел ауыстыру мүмкіндігі, сонымен қатар кіріктірілген диагностика, мониторинг құрылғысы және серверді қашықтықтан басқару  </t>
  </si>
  <si>
    <t>101 У</t>
  </si>
  <si>
    <t>102 У</t>
  </si>
  <si>
    <t>82-1 У</t>
  </si>
  <si>
    <t>82.19.11.000.000.00.0777.000000000000</t>
  </si>
  <si>
    <t>Услуги по копированию</t>
  </si>
  <si>
    <t>Көшіру бойынша қызметтер</t>
  </si>
  <si>
    <t>Услуги по копированию первичных сейсмразведочных данных 3Д-МОГТ по блоку Каратон-Саркамыс</t>
  </si>
  <si>
    <r>
      <t>Каратон-Саркамыс  кен орнында ал</t>
    </r>
    <r>
      <rPr>
        <sz val="10"/>
        <color theme="1"/>
        <rFont val="Calibri"/>
        <family val="2"/>
        <charset val="204"/>
      </rPr>
      <t>ғ</t>
    </r>
    <r>
      <rPr>
        <sz val="10"/>
        <color theme="1"/>
        <rFont val="Times New Roman"/>
        <family val="1"/>
        <charset val="204"/>
      </rPr>
      <t>аш</t>
    </r>
    <r>
      <rPr>
        <sz val="10"/>
        <color theme="1"/>
        <rFont val="Calibri"/>
        <family val="2"/>
        <charset val="204"/>
      </rPr>
      <t>қ</t>
    </r>
    <r>
      <rPr>
        <sz val="10"/>
        <color theme="1"/>
        <rFont val="Times New Roman"/>
        <family val="1"/>
        <charset val="204"/>
      </rPr>
      <t>ы 3Д МОГТ сейсмикалы</t>
    </r>
    <r>
      <rPr>
        <sz val="10"/>
        <color theme="1"/>
        <rFont val="Calibri"/>
        <family val="2"/>
        <charset val="204"/>
      </rPr>
      <t>қ</t>
    </r>
    <r>
      <rPr>
        <sz val="10"/>
        <color theme="1"/>
        <rFont val="Times New Roman"/>
        <family val="1"/>
        <charset val="204"/>
      </rPr>
      <t xml:space="preserve"> материалдарын к</t>
    </r>
    <r>
      <rPr>
        <sz val="10"/>
        <color theme="1"/>
        <rFont val="Calibri"/>
        <family val="2"/>
        <charset val="204"/>
      </rPr>
      <t>ө</t>
    </r>
    <r>
      <rPr>
        <sz val="10"/>
        <color theme="1"/>
        <rFont val="Times New Roman"/>
        <family val="1"/>
        <charset val="204"/>
      </rPr>
      <t>ш</t>
    </r>
    <r>
      <rPr>
        <sz val="10"/>
        <color theme="1"/>
        <rFont val="Calibri"/>
        <family val="2"/>
        <charset val="204"/>
      </rPr>
      <t>i</t>
    </r>
    <r>
      <rPr>
        <sz val="10"/>
        <color theme="1"/>
        <rFont val="Times New Roman"/>
        <family val="1"/>
        <charset val="204"/>
      </rPr>
      <t>ру қызметтерi</t>
    </r>
  </si>
  <si>
    <t>74.90.20.000.023.00.0777.000000000000</t>
  </si>
  <si>
    <t>Услуги по обработке и интерпретации сейсмических данных</t>
  </si>
  <si>
    <t xml:space="preserve">Сейсмикалық деректерді  өндеу және пайымдау қызметтері  </t>
  </si>
  <si>
    <t>Услуги по переобработке и переинтерпретации сейсмических данных 3Д-МОГТ в пределах каратонского поднятия на блоке Каратон-Саркамыс(в т.ч. экспертиза отчета)</t>
  </si>
  <si>
    <t>Каратон-Саркамыс  кен орнында  3Д МОГТ  қайта өңдеу және сейсмикалық қайта интерпретациялау  қызметтерi</t>
  </si>
  <si>
    <t xml:space="preserve"> Независимая экспертиза отчета дополнения к проекту поисковых работ на блоке Каратон-Саркамыс  с пред ОВОС</t>
  </si>
  <si>
    <t>Независимая экспертиза отчета дополнения к проекту поисковых работ на территории, прилегающей к месторождениям  Узень-Карамандыбас с пред ОВОС</t>
  </si>
  <si>
    <t>март, апрель 2016 года</t>
  </si>
  <si>
    <t>13-1 У</t>
  </si>
  <si>
    <t>15-1 У</t>
  </si>
  <si>
    <t>(Rail-Тариф, Rail-инфо, Rail-Атлас) тасу ақысын есептеу үшін бағдарламалық қамтамасыз етуді жүргізу  жөніндегі қызмет көрсетулер</t>
  </si>
  <si>
    <t>столбец - 6, 20, 21</t>
  </si>
  <si>
    <t>Услуги по сопровождению программного обеспечения для расчета провозной платы (Rail-Тариф, Rail-инфо, Rail-Атлас)</t>
  </si>
  <si>
    <t>103 У</t>
  </si>
  <si>
    <t>Услуги по приобретению прав на использование программных продуктов на условиях простой лицензии (Rail-Тариф, Rail-инфо)</t>
  </si>
  <si>
    <t xml:space="preserve"> қарапайым лицензия беру және программалық қамтамассыз ету құқығын беру қызметтері (Rail-Тариф, Rail-инфо)</t>
  </si>
  <si>
    <t xml:space="preserve">Утвержден приказом управляющего директора по маркетингу, закупкам и реализации нефти АО "РД "КазМунайГаз" Найзабекова Б.Т. № 34 от 10 февраля 2016 года  </t>
  </si>
  <si>
    <t>переходящий, 05.2016-05.2017</t>
  </si>
  <si>
    <t>переходящий, 03.2016-03.2017</t>
  </si>
  <si>
    <t>Однопроцессорный сервер обеспечивающий использование серверных компонентов с резервированием (дублированием), жёстких дисков с поддержкой горячей замены, памяти с коррекцией ошибок (ECC), аппаратного RAID-контроллера, отказоустойчивой системы электропитания с поддержкой горячей замены блоков питания, эффективной системы охлаждения с резервированием и поддержкой горячей замены вентиляторов охлаждения, а также встроенным средствам диагностики, мониторинга и удалённого управления сервером</t>
  </si>
  <si>
    <t xml:space="preserve">Инвесторлармен байланыстар бойынша іс-шараларды қолдау жөніндегі қызметтер. Қызметтердің стандартты жиынтығы үшін төлем әдетте ай сайын жүргізіледі және ағымдағы мәселелер бойынша кеңесшілерге кез келген уақытта хабарласуға мүмкіндік береді, оның ішінде тоқсандық қаржылық баспасөз-релиздер, инвесторлар үшін стандартты тұсаукесерлерді жаңарту, инвестициялық іс-шараларға қатысуды қолдау және акционерлердің құрылымын жыл сайын зерттеуді қоса есептегенде жобалық негіздегі ұйымдастырулық қызмет көрсетулер, perception study
</t>
  </si>
  <si>
    <t>37-2 У</t>
  </si>
  <si>
    <t xml:space="preserve">США, Великобритания, Европа,  Азия (Восточная Азия и Юго-Восточная Азия) и другие страны по требованию Заказчика. </t>
  </si>
  <si>
    <t>столбец - 11, 12</t>
  </si>
  <si>
    <t>104 У</t>
  </si>
  <si>
    <t>105 У</t>
  </si>
  <si>
    <t>45.20.21.335.002.00.0777.000000000000</t>
  </si>
  <si>
    <t>Услуги по техническому обслуживанию автотранспорта/специальной техники</t>
  </si>
  <si>
    <t>Техникалық қолдау машиналар мен механизмдер бойынша қызметтер</t>
  </si>
  <si>
    <t>Көлік құралдары мен машиналар техникалық қызмет көрсету</t>
  </si>
  <si>
    <t>Услуги по техническому обслуживанию автотранспортных средств</t>
  </si>
  <si>
    <t>с даты заключения договора по 30 сентября 2016 года</t>
  </si>
  <si>
    <t>45.20.30.335.003.00.0777.000000000000</t>
  </si>
  <si>
    <t>Услуги по мойке автотранспорта/спецтехники</t>
  </si>
  <si>
    <t>Автокөлікті/арнайы техниканы жуу бойынша қызметтер</t>
  </si>
  <si>
    <t>Услуги по мойке автотранспорта</t>
  </si>
  <si>
    <t>Қоғамның машиналарды жуу бойынша қызметтер кешені</t>
  </si>
  <si>
    <t>с даты заключения договора по 31 августа 2016 года</t>
  </si>
  <si>
    <t>35-1 У</t>
  </si>
  <si>
    <t>57-1 У</t>
  </si>
  <si>
    <t>столбец - 11, 14, 15, 20, 21</t>
  </si>
  <si>
    <t>106 У</t>
  </si>
  <si>
    <t>Услуги по определению ценовых диапазонов планируемых к закупу товаров по лотам, стоимость которых составляет 75 и более миллионов тенге</t>
  </si>
  <si>
    <t>Тауарларды лот бойынша сатып алу жоспарланған құны 75 және одан астам миллион теңгені құрайтын бағалы диапазондарды анықтау бойынша қызметтер</t>
  </si>
  <si>
    <t>23-1 У</t>
  </si>
  <si>
    <t>4 Р</t>
  </si>
  <si>
    <t>71.12.31.100.002.00.0999.000000000000</t>
  </si>
  <si>
    <t>Работы по сейсмической разведке</t>
  </si>
  <si>
    <t xml:space="preserve">Сейсмикалық барлау жөніндегі жұмыстар </t>
  </si>
  <si>
    <t>Полевые сейсморазведочные работы 3Д-МОГТ на территории прилегающей к месторождениям Узень-Карамандыбас</t>
  </si>
  <si>
    <t>Өзен- Қарамандыбас блогында ЗД МОГТ далалық сейсмикалық барлау жұмыстары</t>
  </si>
  <si>
    <t>32.12.13.300.004.00.0839.000000000001</t>
  </si>
  <si>
    <t>Комплект ювелирных изделий</t>
  </si>
  <si>
    <t>Әшекей-бұйымдар жинағы</t>
  </si>
  <si>
    <t>серебряный, женский, без драгоценных камней, комплектность: подвеска и серьги, масса до 50 г</t>
  </si>
  <si>
    <t xml:space="preserve">Асыл тастарсыз, күмістен жасалған, әйелдерге арналған, массасы 50 г дейін </t>
  </si>
  <si>
    <t xml:space="preserve">Национальные украшения  </t>
  </si>
  <si>
    <t>Ұлттық әшекейлік бұйымдар</t>
  </si>
  <si>
    <t>март 2016 года</t>
  </si>
  <si>
    <t>с даты заключения договора по 31 марта 2016 года</t>
  </si>
  <si>
    <t>оплата по факту поставки товара</t>
  </si>
  <si>
    <t>Браслет</t>
  </si>
  <si>
    <t>Білезік</t>
  </si>
  <si>
    <t>серебряный, женский, без драгоценных камней, масса до 20 г</t>
  </si>
  <si>
    <t xml:space="preserve">Асыл тастарсыз, күмістен жасалған, әйелдерге арналған, массасы 20 г дейін </t>
  </si>
  <si>
    <t>Женский браслет</t>
  </si>
  <si>
    <t>Әйелдер білезігі</t>
  </si>
  <si>
    <t>32.20.12.900.000.00.0796.000000000000</t>
  </si>
  <si>
    <t>Домбра</t>
  </si>
  <si>
    <t>Домбыра</t>
  </si>
  <si>
    <t>Струнная, щипковая</t>
  </si>
  <si>
    <t>Шекті, шертпелі</t>
  </si>
  <si>
    <t>58.11.16.000.003.00.0796.000000000000</t>
  </si>
  <si>
    <t>Картина</t>
  </si>
  <si>
    <t>Сурет</t>
  </si>
  <si>
    <t>Настенная</t>
  </si>
  <si>
    <t>Керегеге ілмелі</t>
  </si>
  <si>
    <t>23.41.11.300.016.02.0704.000000000004</t>
  </si>
  <si>
    <t>Сервиз</t>
  </si>
  <si>
    <t>Чайный, фарфоровый, на 6 персон, обычный, ГОСТ 28390-89</t>
  </si>
  <si>
    <t>Шәй құйылатын фарфор, 6 адамдық, кәдімгі, МЕМСТ 28390-89</t>
  </si>
  <si>
    <t>набор</t>
  </si>
  <si>
    <t>23.41.11.300.022.00.0796.000000000000</t>
  </si>
  <si>
    <t>Пиала</t>
  </si>
  <si>
    <t>Фарфоровая, вместимость менее 500см3, ГОСТ 28390-89</t>
  </si>
  <si>
    <t>Фарфор, 500см3-дан аз көлемді, МЕМСТ 28390-89</t>
  </si>
  <si>
    <t>32.99.21.500.000.00.0796.000000000000</t>
  </si>
  <si>
    <t>Хлыст</t>
  </si>
  <si>
    <t>Қамшы</t>
  </si>
  <si>
    <t>Состоящий из объединенных рукоятки и плети</t>
  </si>
  <si>
    <t>Сабы мен қамшысы</t>
  </si>
  <si>
    <t>15.12.12.300.007.00.0796.000000000000</t>
  </si>
  <si>
    <t>Портмоне</t>
  </si>
  <si>
    <t>Из натуральной композиционной кожи, ГОСТ 28631-2005</t>
  </si>
  <si>
    <t>Аралас таза былғарыдан жасалған, МЕМСТ 28631-2005</t>
  </si>
  <si>
    <t>14.19.43.990.005.00.0796.000000000003</t>
  </si>
  <si>
    <t>Шапка</t>
  </si>
  <si>
    <t>Төбетей</t>
  </si>
  <si>
    <t>Мужская, из шелковой ткани</t>
  </si>
  <si>
    <t>Ерлерге арналған, жібек матадан жасалған</t>
  </si>
  <si>
    <t>16.29.12.000.000.00.0796.000000000000</t>
  </si>
  <si>
    <t>Блюдо</t>
  </si>
  <si>
    <t>Астау</t>
  </si>
  <si>
    <t>Деревянное</t>
  </si>
  <si>
    <t>Ағаштан жасалған</t>
  </si>
  <si>
    <t>6 Т</t>
  </si>
  <si>
    <t>7 Т</t>
  </si>
  <si>
    <t>8 Т</t>
  </si>
  <si>
    <t>9 Т</t>
  </si>
  <si>
    <t>10 Т</t>
  </si>
  <si>
    <t>11 Т</t>
  </si>
  <si>
    <t>12 Т</t>
  </si>
  <si>
    <t>13 Т</t>
  </si>
  <si>
    <t>14 Т</t>
  </si>
  <si>
    <t>15 Т</t>
  </si>
  <si>
    <t>16 Т</t>
  </si>
  <si>
    <t>107 У</t>
  </si>
  <si>
    <t>38.22.29.000.000.00.0777.000000000000</t>
  </si>
  <si>
    <t>Услуги по удалению опасных отходов/имущества/материалов</t>
  </si>
  <si>
    <t>Қауіпті/қалдықтарды/мүліктерды/ материалдарды жою жөніндегі қызметтері</t>
  </si>
  <si>
    <t>Услуги по удалению опасных отходов/имущества/материалов (захоронение/сжигание/утилизация и аналогичные услуги)</t>
  </si>
  <si>
    <t>Қауіпті/қалдықтарды/мүліктерды/ материалдарды жою жөніндегі қызметтері (көму/жағу/кәдеге жарату және осыған ұқсас қызметтер)</t>
  </si>
  <si>
    <t>Услуги по уничтожению документов и дел с истекшим сроком хранения</t>
  </si>
  <si>
    <t>Сақтау мерзімі аяқталған құжаттар мен істерді жою бойынша қызмет көрсетулер</t>
  </si>
  <si>
    <t>с даты заключения договора по 15 апреля 2016 года</t>
  </si>
  <si>
    <t xml:space="preserve">Утвержден приказом управляющего директора по маркетингу, закупкам и реализации нефти АО "РД "КазМунайГаз" Найзабекова Б.Т. № 55 от 01 марта 2016 года  </t>
  </si>
  <si>
    <t>32.12.13.300.003.00.0796.000000000001</t>
  </si>
  <si>
    <t>18-1 У</t>
  </si>
  <si>
    <t>108 У</t>
  </si>
  <si>
    <t>109 У</t>
  </si>
  <si>
    <t>49.50.11.100.000.00.0777.000000000000</t>
  </si>
  <si>
    <t>Услуги транспортирования по трубопроводам сырой нефти и нестабильного газового конденсата</t>
  </si>
  <si>
    <t>Құбырмен шикі мұнай  және тұрақты емес газ конденсатын тасымалдау қызметтері</t>
  </si>
  <si>
    <t xml:space="preserve">Услуги по транспортировке нефти по системе магистрального трубопровода </t>
  </si>
  <si>
    <t>Магистральды мұнай құбырымен мұнай тасымалдау қызметтері</t>
  </si>
  <si>
    <t>09.90.19.000.008.00.0777.000000000000</t>
  </si>
  <si>
    <t>Услуги по специализированной обработке нефтегазового сырья</t>
  </si>
  <si>
    <t>Шикі мұнайды дайындау және сақтау қызметтері</t>
  </si>
  <si>
    <t>Услуги по подготовке и хранению сырой нефти</t>
  </si>
  <si>
    <t>с даты заключения договора по 30 ноября 2016 года</t>
  </si>
  <si>
    <t>4-1 Р</t>
  </si>
  <si>
    <t xml:space="preserve">Утвержден приказом директора департамента логистки и закупок АО "РД "КазМунайГаз" Таскимбаева Д.Т. № 76 от 24 марта 2016 года  </t>
  </si>
  <si>
    <t>столбец - 11, 23/исключается полностью</t>
  </si>
  <si>
    <t>мұнай газ өнімдерін арнайы өндеу бойынша қызметтер</t>
  </si>
  <si>
    <t>17 Т</t>
  </si>
  <si>
    <t xml:space="preserve">АО "РД"КазМунайГаз" </t>
  </si>
  <si>
    <t>06.10.10.110.000.00.0168.000000000019</t>
  </si>
  <si>
    <t>Нефть</t>
  </si>
  <si>
    <t xml:space="preserve">Мұнай </t>
  </si>
  <si>
    <t>сырая, массовая доля воды не более 0,5%, массовая концентрация хлористых солей не более 300 мг/дм3, сернистая, средняя, группа 2, СТ РК 1347-2005</t>
  </si>
  <si>
    <t>Күкiрттi орташа 2 топ, судың салмақтық үлесі, %, хлорлы тұздардың 0, 5 аспайтын, жаппай шоғырландыруы, мг/дм3, 300 аспайтын</t>
  </si>
  <si>
    <t>Нефть сырая, соответствующая требованиям СТ РК 1347-2005, для дальнейшей переработке на ПНХЗ</t>
  </si>
  <si>
    <t xml:space="preserve">Шикі мұнай, СТ РК 1347-2005 талаптарына сәйкес келетін, одан әрі ПМХЗ-де өңдеу үшін  </t>
  </si>
  <si>
    <t>Павлодарская область, г.Павлодар, склад ТОО "ПНХЗ"</t>
  </si>
  <si>
    <t xml:space="preserve"> DDP</t>
  </si>
  <si>
    <t>с 01 апреля 2016 года по 31 декабря 2016 года</t>
  </si>
  <si>
    <t>тонна (метрическая)</t>
  </si>
  <si>
    <t>18 Т</t>
  </si>
  <si>
    <t>Нефть сырая, соответствующая требованиям СТ РК 1347-2005, для дальнейшей переработке на АНПЗ</t>
  </si>
  <si>
    <t xml:space="preserve">Шикі мұнай, СТ РК 1347-2005 талаптарына сәйкес келетін, одан әрі АМӨЗ-де өңдеу үшін  </t>
  </si>
  <si>
    <t>Атырауская область, г.Атырау, склад ТОО "АНПЗ"</t>
  </si>
  <si>
    <t>19 Т</t>
  </si>
  <si>
    <t>20.59.42.900.009.00.0168.000000000000</t>
  </si>
  <si>
    <t xml:space="preserve"> Монометиланилин (N-метиланилин)</t>
  </si>
  <si>
    <t>Монометиланилин (N-метиланилин)</t>
  </si>
  <si>
    <t>технический, присадка к топливу, для повышения октанового числа</t>
  </si>
  <si>
    <t>техникалық, отынға қоспа, октан санын арттыру үшін</t>
  </si>
  <si>
    <t xml:space="preserve">Октаноповышающие присадки - Присадки N-метиланилин (ММА) для повышения октанового числа автобензина и улучшения качественных параметров </t>
  </si>
  <si>
    <t xml:space="preserve">Октан арттырушы қоспалар - авто жанармайдың октан санын арттыру және сапалық параметрлерін жақсартуға арналған N-метиланилин (ММА) отырғыштары </t>
  </si>
  <si>
    <t>Павлодарская область, г.Павлодар, ул.Химкомбинатовская 1, База ТОО "ПНХЗ"</t>
  </si>
  <si>
    <t>с даты заключения договора по 31 декабря 2016 года (в течении 15 календарных дней с даты получения заявки на поставку товара)</t>
  </si>
  <si>
    <t>20 Т</t>
  </si>
  <si>
    <t>с 01 апреля 2016 года до заключения договора по итогам открытого тендера</t>
  </si>
  <si>
    <t>21 Т</t>
  </si>
  <si>
    <t>Атырауская область, г.Атырау, ул. З.Кабдолова,1, склад ТОО "АНПЗ"</t>
  </si>
  <si>
    <t>22 Т</t>
  </si>
  <si>
    <t>23 Т</t>
  </si>
  <si>
    <t>5 Р</t>
  </si>
  <si>
    <t>19.20.99.000.000.00.0999.000000000000</t>
  </si>
  <si>
    <t>Работы по переработке нефти</t>
  </si>
  <si>
    <t>Мұнайды өңдеу бойынша жұмыстар</t>
  </si>
  <si>
    <t>Переработка нефти  в ПНХЗ(с учетом акцизов, смешивания и т.д.)</t>
  </si>
  <si>
    <t>ПНХЗ  мұнай өңдеу жөніндегі қызметті сатып алу (акцизді есепке ала отырып араластыру және т.б)</t>
  </si>
  <si>
    <t>Павлодарская область, г.Павлодар</t>
  </si>
  <si>
    <t>предоплата - 100%</t>
  </si>
  <si>
    <t>6 Р</t>
  </si>
  <si>
    <t>Переработка нефти/нафты  на АНПЗ (с учетом акцизов, ЦЗЛ и т.д.)</t>
  </si>
  <si>
    <t>АНПЗ  мұнай өңдеу жөніндегі қызметті сатып алу (акцизді есепке ала отырып араластыру және т.б)</t>
  </si>
  <si>
    <t>110 У</t>
  </si>
  <si>
    <t>Көліктік-экспедиторлық қызмет көрсету жөніндегі қызметтер кешені</t>
  </si>
  <si>
    <t>Услуги транспортной экспедиции на подъездных путях ПНХЗ (грузоотправление нефтепродуктов). Услуга грузоотправления  нефтепродуктов на ПНХЗ (предъявление  груза к перевозке, оформление перевозочных документов)</t>
  </si>
  <si>
    <t xml:space="preserve">ПМХЗ кіреберіс жолдарындағы көлік экспедициясы қызметі (мұнай өнімдерін жүк ретінде жөнелту). ПМХЗ-де мұнай өнімдерін жүк ретінде жөнелту қызметтері (жүкті тасымалдауға беру, тасымал құжаттарын ресімдеу)  </t>
  </si>
  <si>
    <t>Павлодарская область, г.Павлодар, подъездные пути ТОО "ПНХЗ"</t>
  </si>
  <si>
    <t>111 У</t>
  </si>
  <si>
    <t>112 У</t>
  </si>
  <si>
    <t>Услуги транспортной экспедиции на подъездных путях АНПЗ (грузоотправление нефтепродуктов). Услуга грузоотправления  нефтепродуктов на АНПЗ (предъявление  груза к перевозке, оформление перевозочных документов)</t>
  </si>
  <si>
    <t xml:space="preserve">АМӨЗ кіреберіс жолдарындағы көлік экспедициясы қызметі (мұнай өнімдерін жүк ретінде жөнелту). АМӨЗ-де мұнай өнімдерін жүк ретінде жөнелту қызметтері (жүкті тасымалдауға беру, тасымал құжаттарын ресімдеу)  </t>
  </si>
  <si>
    <t>Атырауская область, г.Атырау, подъездные пути ТОО "АНПЗ"</t>
  </si>
  <si>
    <t>113 У</t>
  </si>
  <si>
    <t>114 У</t>
  </si>
  <si>
    <t>Кедендік рәсімдеу бойынша қызметтер</t>
  </si>
  <si>
    <t>Кедендік рәсімдеу бойынша қызметтер кешені</t>
  </si>
  <si>
    <t xml:space="preserve"> Услуги таможенного представителя по таможенному оформлению нефтепродуктов на экспорт</t>
  </si>
  <si>
    <t xml:space="preserve">Өнімдері экспортқа кедендік ресімдеу жөніндегі кедендік өкілінің қызметін сатып алу   </t>
  </si>
  <si>
    <t>115 У</t>
  </si>
  <si>
    <t>с 01 апреля 2016 г до заключения договора по итогам открытого тендера</t>
  </si>
  <si>
    <t>116 У</t>
  </si>
  <si>
    <t>117 У</t>
  </si>
  <si>
    <t>118 У</t>
  </si>
  <si>
    <t>52.21.19.900.022.00.0777.000000000000</t>
  </si>
  <si>
    <t>Услуги эксплуатации подъездных путей</t>
  </si>
  <si>
    <t>Кіріс жолдарын пайдалану қызметтері</t>
  </si>
  <si>
    <t>Услуги подъездных путей на ТОО "ПНХЗ", предоставление подъездного пути, оплата времени нахождения вагонов на п/п от подачи до уборки</t>
  </si>
  <si>
    <t xml:space="preserve">"ПНХЗ" ЖШС кіреберіс жолдарының қызметі, кіреберіс жолдарын беру, вагондарды алғанға дейін "ЛогистикТрансПВ" ЖШС кіреберіс жолдарында тұру уақытына ақы төлеу    </t>
  </si>
  <si>
    <t>Павлодарская область, г.Павлодар, ст. Павлодар-порт</t>
  </si>
  <si>
    <t>предоплата - 50%</t>
  </si>
  <si>
    <t>119 У</t>
  </si>
  <si>
    <t>Услуги прохождения вагонов по соед. пути: предоставление подъездного (соедительного) пути по прохождению вагонов на станции Акжайык по ТОО "АНПЗ"</t>
  </si>
  <si>
    <t xml:space="preserve">Қосылатын жолдар бойынша вагондардың өту қызметі: "Ақжайық станциясынан "АМӨЗ" ЖШС-ға дейін вагондардың өтуі үшін кіреберіс (қосылатын) жолдарын беру </t>
  </si>
  <si>
    <t>Атырауская область, г.Атырау, ст. Акжайык</t>
  </si>
  <si>
    <t>120 У</t>
  </si>
  <si>
    <t>Услуги подъездных путей на ТОО "АНПЗ", предоставление подъездного пути, оплата времени нахождения вагонов на п/п от подачи до уборки</t>
  </si>
  <si>
    <t xml:space="preserve">"АМӨЗ" ЖШС кіреберіс жолдарының қызметі, кіреберіс жолдарын беру, вагондарды алғанға дейін "Атырау Логистик Сервис - БӨ" ЖШС кіреберіс жолдарында тұру уақытына ақы төлеу    </t>
  </si>
  <si>
    <t>Атырауская область, г.Атырау, ст. Акжайык, п/п. ТОО "АНПЗ"</t>
  </si>
  <si>
    <t>121 У</t>
  </si>
  <si>
    <t>Кеден органдары алдындағы жауапкершілікті сақтандыру бойынша қызметтер</t>
  </si>
  <si>
    <t>Добровольное страхование гражданско-правовой ответственности перед таможенными органами (обеспечение уплаты таможенных пошлин).</t>
  </si>
  <si>
    <t xml:space="preserve">(кедендік бажды төлеуді қамтамасыз ету) Кеден органдары алдындағы  азаматтық-құқықтық жауапкершілікті  ерікті сақтандыру  </t>
  </si>
  <si>
    <t>с 01 апреля 2016 г по 31 декабря 2016 года</t>
  </si>
  <si>
    <t>122 У</t>
  </si>
  <si>
    <t>123 У</t>
  </si>
  <si>
    <t>77.39.19.900.016.00.0777.000000000000</t>
  </si>
  <si>
    <t>Услуги по аренде резервуаров</t>
  </si>
  <si>
    <t>Резервуарларды жалдау жөніндегі көрсетілетін  қызметтер</t>
  </si>
  <si>
    <t>Услуги по аренде резервуаров для хранения мазута, дизельного топлива, автобензинов, авиакеросина</t>
  </si>
  <si>
    <t>Мазутты, дизель отынын, автожанармайды, авиакеросинді сақтау үшін резервуарларды жалдау</t>
  </si>
  <si>
    <t>с 01 апреля 2016 г по 30 ноября 2016 года</t>
  </si>
  <si>
    <t>124 У</t>
  </si>
  <si>
    <t>Мазутты, дизель отынын, автожанармайды, авиакерсоинді сақтау үшін резервуарларды жалдау</t>
  </si>
  <si>
    <t>с 01 апреля 2016 г по 31 июля 2016 года</t>
  </si>
  <si>
    <t>125 У</t>
  </si>
  <si>
    <t>68.20.12.960.000.00.0777.000000000000</t>
  </si>
  <si>
    <t>Услуги по аренде административных/производственных помещений</t>
  </si>
  <si>
    <t>Офистік үй-жайларды жалға алу бойынша қызметтер</t>
  </si>
  <si>
    <t xml:space="preserve">Услуги по аренде телефонизированного помещения  на ПНХЗ </t>
  </si>
  <si>
    <t xml:space="preserve">ПМХЗ-де телефон үй-жайын жалдау жөніндегі қызметтер </t>
  </si>
  <si>
    <t>126 У</t>
  </si>
  <si>
    <t xml:space="preserve">Услуги по аренде телефонизированного помещения  на АНПЗ </t>
  </si>
  <si>
    <t xml:space="preserve">АМОЗ-де телефон үй-жайын жалдау жөніндегі қызметтер </t>
  </si>
  <si>
    <t>127 У</t>
  </si>
  <si>
    <t>Күзету қызметтері</t>
  </si>
  <si>
    <t>Услуги охраны (патрулирование/охрана объектов/помещений/имущества/людей и аналогичное)</t>
  </si>
  <si>
    <t>Күзету қызметтері (тору/объектлерді күзету/ғимараттарды/мүліктерді/адамдар мен ұқсастарды)</t>
  </si>
  <si>
    <t>Услуги военизированной железнодорожной охраны (услуги по охране и сопровождению груза (ГСМ), поставляемых ж.д. цистернами) (АНПЗ)</t>
  </si>
  <si>
    <t xml:space="preserve">Темір жол цистерналармен жеткізілетін жүкті (ЖЖМ) қорғау және алып жүру жөніндегі қызмет көрсетулер </t>
  </si>
  <si>
    <t>128 У</t>
  </si>
  <si>
    <t>Услуги военизированной железнодорожной охраны (услуги по охране и сопровождению груза (ГСМ), поставляемых ж.д. цистернами) (ПНХЗ)</t>
  </si>
  <si>
    <t>129 У</t>
  </si>
  <si>
    <t>82.19.13.000.001.00.0777.000000000000</t>
  </si>
  <si>
    <t>Услуги по оформлению</t>
  </si>
  <si>
    <t>Ресімдеу жөніндегі қызметтер</t>
  </si>
  <si>
    <t>Услуги по оформлению/получению технической/правоустанавливающей/разрешительной и иной документации (оформление/переоформление/подготовка/регистрация/перерегистрация в соответствующих органах/реестрах и аналогичное)</t>
  </si>
  <si>
    <t>Техникалық/ құқық белгілеуші/рұқсат беруші және басқа құжаттарды алу/ресімдеу жөніндегі қызметтер (Тиісті тіркеулерде/органдарда мен ұқсастарда ресімдеу/қайта ресімдеу/дайындау/қайта дайындау/тіркеу/қайта тіркеу )</t>
  </si>
  <si>
    <t xml:space="preserve">Услуги по оформлению сопроводительных накладных на нефтепродукты (СНН) </t>
  </si>
  <si>
    <t>Мұнай өнімдеріне жолдама жүкқұжатын рәсімдеу жөніндегі көрсетілетін қызметі</t>
  </si>
  <si>
    <t>130 У</t>
  </si>
  <si>
    <t>131 У</t>
  </si>
  <si>
    <t>132 У</t>
  </si>
  <si>
    <t>133 У</t>
  </si>
  <si>
    <t>134 У</t>
  </si>
  <si>
    <t>46.12.11.000.001.00.0777.000000000000</t>
  </si>
  <si>
    <t>Услуги по торговле оптовой топливом жидким</t>
  </si>
  <si>
    <t>Сұйық отынмен көтерме сауда бойынша қызметтер</t>
  </si>
  <si>
    <t>Оптовая торговля через агента (за вознаграждение либо на договорной основе) топливом жидким</t>
  </si>
  <si>
    <t>Сұйық отынмен агент арқылы (сыйақыға немесе шарттық негізде) көтерме сауда</t>
  </si>
  <si>
    <t>Услуги по реализации нефтепродуктов</t>
  </si>
  <si>
    <t>Мұнай өнімдерін сату жөніндегі қызмет көрсетулері</t>
  </si>
  <si>
    <t>135 У</t>
  </si>
  <si>
    <t>49.20.12.200.000.00.0777.000000000000</t>
  </si>
  <si>
    <t>Услуги железнодорожного транспорта по перевозкам нефтепродуктов в вагонах-цистернах</t>
  </si>
  <si>
    <t>Жүкті экспедициялау бойынша қызметтер</t>
  </si>
  <si>
    <t xml:space="preserve">ТЭО по перевозке грузов жд транспортом с представлением услуг оперирования вагонов </t>
  </si>
  <si>
    <t xml:space="preserve">Вагондардың операциялық қызметі мен қоса жүкті темір жол көлігімен тасымалдау жөніндегі ТЭН. </t>
  </si>
  <si>
    <t>авансовый платеж - 50%</t>
  </si>
  <si>
    <t>136 У</t>
  </si>
  <si>
    <t>с 15 апреля 2016 года до заключения договора по итогам открытого тендера</t>
  </si>
  <si>
    <t>137 У</t>
  </si>
  <si>
    <t>71.20.19.000.011.00.0777.000000000000</t>
  </si>
  <si>
    <t>Услуги по проведению лабораторных/лабораторно-инструментальных исследований/анализов</t>
  </si>
  <si>
    <t xml:space="preserve">Зертханалық/зертхана-құралжабдық зерттеу жүргізу жөніндегі қызметтер </t>
  </si>
  <si>
    <t>Услуги независимых лабораторных исследований для таможенного декларирования товаров (мазут, ВГО, печное топливо)</t>
  </si>
  <si>
    <t>тауарлады кедендік декларациялау ушін тәуелсіз зертханалық зерттеулерді жүргізу жөніндегі қызметтер</t>
  </si>
  <si>
    <t>г.Астана, пр.Кабанбай батыра 18</t>
  </si>
  <si>
    <t>138 У</t>
  </si>
  <si>
    <t>июнь, июль 2016 года</t>
  </si>
  <si>
    <t>с 01 августа 2016 года по 31 декабря 2016 года</t>
  </si>
  <si>
    <t>62-1 У</t>
  </si>
  <si>
    <t>63-1 У</t>
  </si>
  <si>
    <t>44-1 У</t>
  </si>
  <si>
    <t>столбец - 7, 11</t>
  </si>
  <si>
    <t>54-1 У</t>
  </si>
  <si>
    <t>139 У</t>
  </si>
  <si>
    <t>140 У</t>
  </si>
  <si>
    <t>141 У</t>
  </si>
  <si>
    <t>94.12.10.335.005.00.0777.000000000000</t>
  </si>
  <si>
    <t>Услуги рейтингового агентства</t>
  </si>
  <si>
    <t>Рейтинг агенттігінің қызметтері</t>
  </si>
  <si>
    <t>Услуги по присвоению и подтверждению рейтингов (Standard and Poor's)</t>
  </si>
  <si>
    <t>Рейтингтердің беру және растау қызметтері (Standard and Poor's)</t>
  </si>
  <si>
    <t>с даты заключения договора по 31 мая 2017 года</t>
  </si>
  <si>
    <t>Комиссия Лондонской фондовой биржы (LSE)</t>
  </si>
  <si>
    <t>Лондон қор биржасының комиссиясы (LSE)</t>
  </si>
  <si>
    <t>Великобритания, г.Лондон</t>
  </si>
  <si>
    <t>сдаты заключения договора по 31 марта 2017 года</t>
  </si>
  <si>
    <t>переходящий, 05.2016-03.2017</t>
  </si>
  <si>
    <t>64.99.19.335.012.00.0777.000000000000</t>
  </si>
  <si>
    <t>Услуги по регулированию финансовых рынков</t>
  </si>
  <si>
    <t>Қаржылық нарықтарды бақылау қызметтері</t>
  </si>
  <si>
    <t>Услуги по надзору за финансовыми рынками (Комиссия FCA)</t>
  </si>
  <si>
    <t>Қаржылық нарықтарды бақылау қызметтері (FCA комиссиясы)</t>
  </si>
  <si>
    <t>август, сентябрь 2016 года</t>
  </si>
  <si>
    <t>с даты заключения договора по 31 марта 2017 года</t>
  </si>
  <si>
    <t>переходящий, 08.2016-03.2017</t>
  </si>
  <si>
    <t>24 Т</t>
  </si>
  <si>
    <t>26.30.23.900.029.00.0796.000000000002</t>
  </si>
  <si>
    <t>Аппарат телефонный</t>
  </si>
  <si>
    <t>Телефон аппараты</t>
  </si>
  <si>
    <t>IP-телефония</t>
  </si>
  <si>
    <t>Телефон IP для руководства с видеокамерой</t>
  </si>
  <si>
    <t>Басшыларға арналңған бейне-камералы IP-телефон аппараты</t>
  </si>
  <si>
    <t>42.22.22.335.000.00.0999.000000000000</t>
  </si>
  <si>
    <t>Телекоммуни-кациялық жабдықтарды жаңарту/ жондеу бойынша жұмыстар</t>
  </si>
  <si>
    <t>Телекоммуника-циялық жабдықтарды жаңарту/ жөндеу бойынша жұмыстар</t>
  </si>
  <si>
    <t>Работы по модернизации системы многоточечной аудио/видео-конференц-связи</t>
  </si>
  <si>
    <t>Көп нүктелі аудио-бейне конферен-циялық байланыс жүйесін жаңарту бойынша жұмыстар</t>
  </si>
  <si>
    <t>7 Р</t>
  </si>
  <si>
    <t xml:space="preserve">Утвержден приказом управляющего директора по маркетингу, закупкам и реализации нефти АО "РД "КазМунайГаз" Найзабекова Б.Т. № 100 от 14 апреля 2016 года  </t>
  </si>
  <si>
    <t>Работы по ремонту/модернизации телекоммуникационного оборудования</t>
  </si>
  <si>
    <t>142 У</t>
  </si>
  <si>
    <t xml:space="preserve"> май, июнь   2016 года</t>
  </si>
  <si>
    <t>137-1 У</t>
  </si>
  <si>
    <t>г.Атырау</t>
  </si>
  <si>
    <t>столбец - 7, 11, 12, 20, 21</t>
  </si>
  <si>
    <t>143 У</t>
  </si>
  <si>
    <t>г.Павлодар</t>
  </si>
  <si>
    <t>21-1 Т</t>
  </si>
  <si>
    <t>144 У</t>
  </si>
  <si>
    <t xml:space="preserve">Услуги по организации и проведению форума «День молодых специалистов» АО «РД «КазМунайГаз» </t>
  </si>
  <si>
    <t>"ҚазМұнайГаз" БӨ" АҚ Жас мамандар күні форумын ұйымдастыру және өткізу жөніндегі қызмет көрсетулер</t>
  </si>
  <si>
    <t>май 2016 года</t>
  </si>
  <si>
    <t>г.Кызылорда</t>
  </si>
  <si>
    <t>с даты заключения договора по 31 июля 2016 года</t>
  </si>
  <si>
    <t>145 У</t>
  </si>
  <si>
    <t>Услуги по администрированию и техническому обслуживанию  программного обеспечения</t>
  </si>
  <si>
    <t>Бабына келтіруді, алып жүруді және ағымдағы қызмет көрсетуді қоса алғанда БК техникалық қолдау</t>
  </si>
  <si>
    <t>Услуги по технической поддержке программного комплекса OFM для оперативного геолого-промыслового анализа и прогноза показателей разработки</t>
  </si>
  <si>
    <t>OFM БҚ техникалық қолдау бойынша қызметтер</t>
  </si>
  <si>
    <t xml:space="preserve">Утвержден приказом управляющего директора по маркетингу, закупкам и реализации нефти АО "РД "КазМунайГаз" Найзабекова Б.Т. № 128 от 17 мая 2016 года  </t>
  </si>
  <si>
    <t xml:space="preserve">Интернет кеңістігінде компанияның PR-қызметін қарқындату.                       </t>
  </si>
  <si>
    <t>146 У</t>
  </si>
  <si>
    <t>Ақпаратты ұсыну  қызметтері</t>
  </si>
  <si>
    <t xml:space="preserve">Ақпаратты ұсыну қызеттері (БАҚ-нан, мәліметтер базасынан, басқа да жиналған/өңделген мәліметтерден ақпараттар) </t>
  </si>
  <si>
    <t>Услуги по предоставлению информации о наличии/отсутствии просрочек по погашению займов сотрудников группы компании РД КМГ</t>
  </si>
  <si>
    <t>ҚМГ БӨ-нің қызметкерлерінің кешіктірілген несие өтеу тобының болуы / болмауы туралы ақпаратты қамтамасыз ету бойынша қызметтер</t>
  </si>
  <si>
    <t>июнь 2016 года</t>
  </si>
  <si>
    <t>127-1 У</t>
  </si>
  <si>
    <t>столлбец - 11, 20, 21</t>
  </si>
  <si>
    <t>128-1 У</t>
  </si>
  <si>
    <t>147 У</t>
  </si>
  <si>
    <t>74.90.20.000.057.00.0777.000000000000</t>
  </si>
  <si>
    <t>Услуги по аттестации производственных объектов</t>
  </si>
  <si>
    <t>Өндірістік объектілерді аттестаттау бойынша қызметтері</t>
  </si>
  <si>
    <t>Аттестация производственных объектов</t>
  </si>
  <si>
    <t>Өндірістік объектілерді аттестаттау</t>
  </si>
  <si>
    <t>Услуги по аттестации производственных объектов по условиям труда (129 бригад)</t>
  </si>
  <si>
    <t>Өндірістік объектілерді еңбек жағдайлары бойынша аттестаттау қызметтері (129 бригада)</t>
  </si>
  <si>
    <t>г.Жанаозен, промзона</t>
  </si>
  <si>
    <t>92-1 У</t>
  </si>
  <si>
    <t>17.23.14.500.000.00.5111.000000000066</t>
  </si>
  <si>
    <t>Бумага</t>
  </si>
  <si>
    <t>Қағаз</t>
  </si>
  <si>
    <t>для офисного оборудования, формат А4, плотность 80 г/м2, ГОСТ 6656-76</t>
  </si>
  <si>
    <t>офистік құрал-жабдықтар үшін , формат А4, тығыздығы 80 г/м2, МЕМСТ 6656-76</t>
  </si>
  <si>
    <t>предоплата-30%</t>
  </si>
  <si>
    <t>одна       пачка</t>
  </si>
  <si>
    <t>ТПХ</t>
  </si>
  <si>
    <t>27.20.11.900.003.00.0796.000000000003</t>
  </si>
  <si>
    <t>Батарейка</t>
  </si>
  <si>
    <t>тип ААА</t>
  </si>
  <si>
    <t xml:space="preserve">ААА типті  </t>
  </si>
  <si>
    <t>Батарейка пальчиковая типа ААА</t>
  </si>
  <si>
    <t xml:space="preserve">ААА саусақты типті батарея </t>
  </si>
  <si>
    <t>27.20.11.900.003.00.0778.000000000005</t>
  </si>
  <si>
    <t>тип АА</t>
  </si>
  <si>
    <t>АА ипті</t>
  </si>
  <si>
    <t>Батарейка мизинчиковая типа АА</t>
  </si>
  <si>
    <t>АА шынашақты типті батарея</t>
  </si>
  <si>
    <t>32.99.59.900.082.00.0796.000000000000</t>
  </si>
  <si>
    <t>Штрих - корректор</t>
  </si>
  <si>
    <t>с кисточкой</t>
  </si>
  <si>
    <t>кисточкасымен</t>
  </si>
  <si>
    <t>штрих - корректор с кисточкой</t>
  </si>
  <si>
    <t>штрих - корректор кисточкасымен</t>
  </si>
  <si>
    <t>20.52.10.900.005.00.0796.000000000025</t>
  </si>
  <si>
    <t>Клей</t>
  </si>
  <si>
    <t>канцелярский, карандаш</t>
  </si>
  <si>
    <t>кеңсе, карандаш</t>
  </si>
  <si>
    <t>32.99.12.130.000.01.0796.000000000000</t>
  </si>
  <si>
    <t>Ручка</t>
  </si>
  <si>
    <t>Қаламсап</t>
  </si>
  <si>
    <t>шариковая, с жидкими чернилами</t>
  </si>
  <si>
    <t>шарикті, сұйық сиямен</t>
  </si>
  <si>
    <t>17.23.12.700.013.00.5111.000000000001</t>
  </si>
  <si>
    <t>Стикер</t>
  </si>
  <si>
    <t>для заметок, пластиковый, самоклеющийся</t>
  </si>
  <si>
    <t>пластик, жабыспақ, белгілеуге</t>
  </si>
  <si>
    <t>ОИН</t>
  </si>
  <si>
    <t>17.12.13.100.000.03.0736.000000000003</t>
  </si>
  <si>
    <t>для плоттера, формат А0, плотность 80 г/м2</t>
  </si>
  <si>
    <t>плоттерге арналған,  АО форматы, тығыздығы 80 г/кв м</t>
  </si>
  <si>
    <t>формат А0, ширина бумаги 841 мм, белая,плотность 80 г/кв.м, длина 175 м</t>
  </si>
  <si>
    <t>АО форматы, қағаз ені 841 мм, ақ, тығыздығы 80 г/кв м, ұзындығы 175 м.</t>
  </si>
  <si>
    <t>рулон</t>
  </si>
  <si>
    <t>32.99.59.900.078.00.0796.000000000002</t>
  </si>
  <si>
    <t>Настольный набор</t>
  </si>
  <si>
    <t>Үстел жинағы</t>
  </si>
  <si>
    <t>деревянный, письменный, не менее 5 предметов</t>
  </si>
  <si>
    <t>жазбаға арналған, кемінде 5-тен артық заттан тұратын, ағаш</t>
  </si>
  <si>
    <t>58.19.19.900.002.00.0796.000000000000</t>
  </si>
  <si>
    <t>Визитная карточка</t>
  </si>
  <si>
    <t>Таныстыру карточкасы</t>
  </si>
  <si>
    <t>цветная, двухсторонняя</t>
  </si>
  <si>
    <t>түрлі түсті, екі жақты</t>
  </si>
  <si>
    <t>Печать: 4/4; Бумага: Лён 280 гр/м²; Формат: 90*50 мм;</t>
  </si>
  <si>
    <t>Мөрі: 4/4; Қағаз: Зығыр 280 гр/м2; Формат: 90*50 мм;</t>
  </si>
  <si>
    <t>17.23.12.700.014.00.0796.000000000000</t>
  </si>
  <si>
    <t>Фишка</t>
  </si>
  <si>
    <t>для руководителя, бумажная, формат А6</t>
  </si>
  <si>
    <t>басшы үшін, қағаздық, форматы А6</t>
  </si>
  <si>
    <t>Печать: 4/0; Бумага: Лен 90 гр/м²; Формат: А6; с нумерацией</t>
  </si>
  <si>
    <t>Мөрі: 4/0 Қағаз Зығыр 90 гр/м2, Формат А6 нөмірленген</t>
  </si>
  <si>
    <t>17.23.13.700.000.00.0796.000000000001</t>
  </si>
  <si>
    <t>Бланк</t>
  </si>
  <si>
    <t>конкретного вида документа</t>
  </si>
  <si>
    <t>құжатының нақты түрінің бланкісі</t>
  </si>
  <si>
    <t>Печать: 4/0; Бумага: Лен 160 гр/м²; Формат: А4; нумерация, тиснение</t>
  </si>
  <si>
    <t>Мөрі: 4/0 Қағаз Зығыр 160 гр/м2 А4 Форматты нөмірлеу, өрнек салу</t>
  </si>
  <si>
    <t>17.23.13.130.000.00.0796.000000000000</t>
  </si>
  <si>
    <t>Журнал</t>
  </si>
  <si>
    <t>регистрации</t>
  </si>
  <si>
    <t>тіркеу журналы</t>
  </si>
  <si>
    <t>Верстка и корректировка макета, формат А4, обложка картон, обтянутый синим балокроном, внутренний блок :бумага 100-120гр, сшивка страниц суровой нитью, книжный переплет.</t>
  </si>
  <si>
    <t>Беттеу және түзету макет, формат А4, мұқабасы картон, көк балокронмен қапталған, ішкі блок :қағаз 100-120гр, тігу беттерін қатал жіппен, кітаби мұқаба.</t>
  </si>
  <si>
    <t>17.23.13.500.001.00.0796.000000000003</t>
  </si>
  <si>
    <t>Папка</t>
  </si>
  <si>
    <t>из мелованного картона, формат А4, плотность свыше 300 г/м2</t>
  </si>
  <si>
    <t>бірі-тысы борланған картоннан, формат А4, тығыздығы 300 г/м2</t>
  </si>
  <si>
    <t>Формат: А4; В упаковке, Материал: дерево;</t>
  </si>
  <si>
    <t>Формат А4, орамадағы Материал: ағаш</t>
  </si>
  <si>
    <t>17.23.13.500.001.00.0796.000000000017</t>
  </si>
  <si>
    <t>из мелованного картона, формат 1/3 А4, плотность от 200 до 250 г/м2</t>
  </si>
  <si>
    <t>бірі-тысы борланған картоннан, формат А4, тығыздығы 250 г/м2</t>
  </si>
  <si>
    <t>Нанесение: металлографика-золото; Вкладыш: рамка- дерево обработанное лаком. Бумага: 300 гр/м²; тиснение золото, выборочная лакировка</t>
  </si>
  <si>
    <t>Жағу металлографика-алтын Жапсырма рамка ағаш лакпен өңделген. Бумага 300 гр/м2 өрнектеу алтын, іріктеп лактау</t>
  </si>
  <si>
    <t>58.19.11.900.000.00.0796.000000000001</t>
  </si>
  <si>
    <t>Открытка</t>
  </si>
  <si>
    <t>Ашық хат</t>
  </si>
  <si>
    <t>поздравительная</t>
  </si>
  <si>
    <t>құттықтау ашық хат</t>
  </si>
  <si>
    <t>Формат: А4; Печать: 4/0; Бумага: 250 гр/м²- 300 гр/м²; фольгирование,  лакировка.  Материал папки: лакированная кожа с тиснением золото</t>
  </si>
  <si>
    <t>Формат: А4 Мөрі 4/0 Қағаз 250 гр/м2) - 300 гр/м2 фольгирование, лактау. Папканың материалы  лакталған тері алтынмен басылған</t>
  </si>
  <si>
    <t>15.12.12.900.016.00.0796.000000000006</t>
  </si>
  <si>
    <t>конференц, из искусственной кожи, формат А 4, 50 мм, ГОСТ 28631-2005</t>
  </si>
  <si>
    <t>конференц, жасанды былғарыдан, формат А 4, 50 мм, ГОСТ 28631-2005</t>
  </si>
  <si>
    <t>Формат: А5;А4, А6,  бумага: дизайнерская; фольгирование; выборочная лакировка, лазерная резка, декоративное  украшение Вкладыш: калька с тиснением, персонализация. Конверт: бумага дизайнерская, печать 4+0, с тиснением, с адресатом</t>
  </si>
  <si>
    <t>Формат А5, А4, А6, қағаз дизайнерлік фольгирование іріктеп лактау, лазерлік кесу, сәндік әшекей ішкі кағаз калькамен басылған , дербестендіру. Конверт: дизайнерлік қағаз, мөр 4 0, адресатымен</t>
  </si>
  <si>
    <t>17.23.13.190.001.00.0796.000000000000</t>
  </si>
  <si>
    <t>Грамота</t>
  </si>
  <si>
    <t>матовая, формат А-4, полноцветная печать</t>
  </si>
  <si>
    <t>түссіз мөлдір, формат А-4, толық түрлі-түсті баспа</t>
  </si>
  <si>
    <t xml:space="preserve">Материал: лакированная кожа, тиснение золото, формат А4, внутренние листы: 280 гр, тиснение золото. </t>
  </si>
  <si>
    <t>Материалы лакталған тері, өрнек салу, алтын, А4 форматы, ішкі парақтары 280 гр, өрнектеу алтын.</t>
  </si>
  <si>
    <t>22.29.29.900.075.00.0796.000000000000</t>
  </si>
  <si>
    <t>Табличка</t>
  </si>
  <si>
    <t>Тақта</t>
  </si>
  <si>
    <t>информационная, пластиковая</t>
  </si>
  <si>
    <t>ақпараттық, пластик</t>
  </si>
  <si>
    <t>информационная, пластиковая, размер: А5, плакетка;</t>
  </si>
  <si>
    <t>ақпараттық, пластикалық, көлемі А5, плакетка</t>
  </si>
  <si>
    <t>17.23.12.700.010.00.0796.000000000000</t>
  </si>
  <si>
    <t>Календарь</t>
  </si>
  <si>
    <t>Күнтізбе</t>
  </si>
  <si>
    <t>настольный</t>
  </si>
  <si>
    <t>үстел күнтізбе</t>
  </si>
  <si>
    <t xml:space="preserve">Разм.:26х18 см, печать 4+4;
выборочная лакировка, лазерная резка, логотип: тиснение золото.
</t>
  </si>
  <si>
    <t>Мөлшері 26х18 см, мөр 4 4__таңдама лактау, лазерлік кесу, логотип алтын өрнек салу.</t>
  </si>
  <si>
    <t>17.23.12.700.010.00.0796.000000000001</t>
  </si>
  <si>
    <t>настенный</t>
  </si>
  <si>
    <t>қабырға күнтізбе</t>
  </si>
  <si>
    <t>Формат: 297х350 мм , бумага 280-300гр,  тиснение золото, выборочная лакировка, лазерная резка. Отрывные листы: 120 гр., тиснение золото, выборочная лакировка, лазерная резка. Разработка дизайна.</t>
  </si>
  <si>
    <t>Формат 297х350 мм , қағаз-280-300гр, өрнектеу алтын, іріктеп лактау, лазерлік кесу. Үзбелі парақтары 120 гр өрнектеу алтын, іріктеп лактау, лазерлік кесу. Дизайнды әзірлеу.</t>
  </si>
  <si>
    <t>17.23.12.700.009.00.0796.000000000000</t>
  </si>
  <si>
    <t>Календарь - планинг</t>
  </si>
  <si>
    <t>Күнтізбе - планинг</t>
  </si>
  <si>
    <t>настольный, малый</t>
  </si>
  <si>
    <t>үстел, шағын</t>
  </si>
  <si>
    <t>Размеры А2, 132 стр. (на одну неделю), печать 4+0, бумага 140 гр. крепление: термопереплет, основа: кожа, логотип: тиснение золото.</t>
  </si>
  <si>
    <t>Өлшемі А2, 132-бет (бір апта), мөр 4 0, қағаз 140 гр. бекіту: термопереплет негізі, тері, логотипі алтын өрнек салу.</t>
  </si>
  <si>
    <t>32.99.16.300.001.00.0796.000000000000</t>
  </si>
  <si>
    <t>Штамп</t>
  </si>
  <si>
    <t>Мөртабан</t>
  </si>
  <si>
    <t>для нанесения оттиска, содержащего текст определенной профессиональной деятельности</t>
  </si>
  <si>
    <t>Мөртабан жағу үшін бедерін қамтитын мәтін белгілі бір кәсіби қызмет</t>
  </si>
  <si>
    <t>Печать и штамп  имеют пластины разных размеров и форм (прямоугольные, квадратные, круглые)Модели оснащены сменными штемпельными подушками, рассчитанными на длительное использование.  тип печати  - автоматический.</t>
  </si>
  <si>
    <t>Мөрі және мөртабаны бар пластиналар әр түрлі өлшемдері мен формаларын (тік бұрышты, шаршы, дөңгелек) Моделін жабдықталған ауыстырмалы штемпельными жастықтармен, есептелген ұзақ мерзімді пайдалану. автоматикалық.</t>
  </si>
  <si>
    <t>32.99.59.900.017.00.0796.000000000001</t>
  </si>
  <si>
    <t>Багет</t>
  </si>
  <si>
    <t>из пластика</t>
  </si>
  <si>
    <t>пластиктан</t>
  </si>
  <si>
    <t xml:space="preserve">Материал дерево, облагороженный лаком, крепление для размещения на стену, стекло, размеры 2,00м*1,20м. </t>
  </si>
  <si>
    <t>Материалы ағаш, лакталған, бекіту орналастыру үшін қабырғаға, шыны, мөлшері 2,00 м*1,20 м</t>
  </si>
  <si>
    <t>22.21.42.900.000.00.0055.000000000004</t>
  </si>
  <si>
    <t>Баннер</t>
  </si>
  <si>
    <t>поливинил, разрешение 1440 dpi</t>
  </si>
  <si>
    <t>поливинил, рұқсаты 1440 dpi</t>
  </si>
  <si>
    <t>Материал поливинил с крепленим для размещения на стену, стекло, размеры 2,00м*2,5 м.</t>
  </si>
  <si>
    <t>Материалы поливинил қабырғаға  орналастыру үшін, шыны, мөлшері 2,00 м*2,5 м.</t>
  </si>
  <si>
    <t>055</t>
  </si>
  <si>
    <t>метр квадратный</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</si>
  <si>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</si>
  <si>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</si>
  <si>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</si>
  <si>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</si>
  <si>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</si>
  <si>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</si>
  <si>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</si>
  <si>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</si>
  <si>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</si>
  <si>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</si>
  <si>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</si>
  <si>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</si>
  <si>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</si>
  <si>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</si>
  <si>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</si>
  <si>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</si>
  <si>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</si>
  <si>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</si>
  <si>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</si>
  <si>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</si>
  <si>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</si>
  <si>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</si>
  <si>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</si>
  <si>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</si>
  <si>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</si>
  <si>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8 Р</t>
  </si>
  <si>
    <t>33.14.11.200.000.00.0999.000000000000</t>
  </si>
  <si>
    <t>Работы по ремонту / реконструкции электрического, электрораспределительного / регулирующего оборудования и аналогичной аппаратуры</t>
  </si>
  <si>
    <t>Электрлік, электрді тарату/реттеу жабдықтары және ұқсас аспаптарды жөндеу/жаңарту жұмыстары</t>
  </si>
  <si>
    <t>Ремонтно-восстановительные работы комплекса оборудования обеспечения бесперебойного электропитания</t>
  </si>
  <si>
    <t>Тұрақты электр қуатымен қамту жабдығы кешенін жөндеу және қалпына келтіру жұмыстары</t>
  </si>
  <si>
    <t>ЦПЭ</t>
  </si>
  <si>
    <t>с даты заключения договора по 31 октября 2016 года</t>
  </si>
  <si>
    <t>с даты заключения договора по 31 декабря 2016 года, частями по заявке Заказчика</t>
  </si>
  <si>
    <t xml:space="preserve">Утвержден приказом управляющего директора по маркетингу, закупкам и реализации нефти АО "РД "КазМунайГаз" Найзабекова Б.Т. № 149 от 06 июня 2016 года  </t>
  </si>
  <si>
    <t>148 У</t>
  </si>
  <si>
    <t>149 У</t>
  </si>
  <si>
    <t>по территории Республики Казахстан, страны СНГ, ближнее и дальнее зарубежье</t>
  </si>
  <si>
    <t>с даты заключения договора до 15 августа 2016 года</t>
  </si>
  <si>
    <t>с 16 августа 2016 года до 31 декабря 2016 года</t>
  </si>
  <si>
    <t>75-1 У</t>
  </si>
  <si>
    <t>столбец - 20, 21/с учетом доп соглашения</t>
  </si>
  <si>
    <t>76-1 У</t>
  </si>
  <si>
    <t>77-1 У</t>
  </si>
  <si>
    <t>150 У</t>
  </si>
  <si>
    <t>138-1 У</t>
  </si>
  <si>
    <t>Услуги по аренде резервуаров для хранения мазута</t>
  </si>
  <si>
    <t>Мазутты сақтау үшін резервуарларды жалдау</t>
  </si>
  <si>
    <t>151 У</t>
  </si>
  <si>
    <t>152 У</t>
  </si>
  <si>
    <t>Услуги по аренде резервуаров для хранения дизельного топлива</t>
  </si>
  <si>
    <t>Дизель отынын сақтау үшін резервуарларды жалдау</t>
  </si>
  <si>
    <t>Услуги по аренде резервуаров для хранения автобензина</t>
  </si>
  <si>
    <t>Автожанармайды сақтау үшін резервуарларды жалдау</t>
  </si>
  <si>
    <t>118-1 У</t>
  </si>
  <si>
    <t xml:space="preserve">Утвержден приказом управляющего директора по маркетингу, закупкам и реализации нефти АО "РД "КазМунайГаз" Найзабекова Б.Т. № 159 от 22 июня 2016 года  </t>
  </si>
  <si>
    <t>149-1 У</t>
  </si>
  <si>
    <t>столбец - 11, 14, 20, 21</t>
  </si>
  <si>
    <t>25-1 Т</t>
  </si>
  <si>
    <t>с даты заключения договора по 30 августа 2016 года</t>
  </si>
  <si>
    <t>столбец - 11, 14, 15, 22</t>
  </si>
  <si>
    <t>153 У</t>
  </si>
  <si>
    <t>Далалық деректердің сақтық көшірмесі</t>
  </si>
  <si>
    <t>Услуги по  резервному копирование полевых данных</t>
  </si>
  <si>
    <t>154 У</t>
  </si>
  <si>
    <t xml:space="preserve">59.11.13.000.002.00.0777.000000000000           </t>
  </si>
  <si>
    <t xml:space="preserve">Услуги по подготовке/производству/выпуску видеосюжетов, роликов и аналогичных видеозаписей                                                                                           </t>
  </si>
  <si>
    <t>Бейнесюжеттер, роликтер және басқа да бейне жазбаларды шығару/өндіру/әзірлеу жөніндегі қызметтер</t>
  </si>
  <si>
    <t>Услуги по изготовлению и наполнению видео контентом (видеоролики, графические элементы, документальные фильмы, инфо-графические заставки и др.) светодиодного наружного экрана.</t>
  </si>
  <si>
    <t>Сыртқы жарықдиодты экранды бейне контентпен (бейне роликтер, графикалық элементтер, деректі фильмдер, инфографикалық көріністер және басқалар) толтыру және әзірлеу жөніндегі қызыметер</t>
  </si>
  <si>
    <t>7-1 Р</t>
  </si>
  <si>
    <t>1-2 У</t>
  </si>
  <si>
    <t>123-1 У</t>
  </si>
  <si>
    <t>октябрь, ноябрь 2016 года</t>
  </si>
  <si>
    <t>155 У</t>
  </si>
  <si>
    <t>столбец - 20, 21, с учетом доп. соглашения</t>
  </si>
  <si>
    <t>Диагностикалау/сараптамалау/талдау/сынақтамалау/тестілеу/тексеру қызметтері</t>
  </si>
  <si>
    <t>август 2016 года</t>
  </si>
  <si>
    <t xml:space="preserve">Утвержден приказом управляющего директора по маркетингу, закупкам и реализации нефти АО "РД "КазМунайГаз" Найзабекова Б.Т. № 178 от 20 июля 2016 года  </t>
  </si>
  <si>
    <t>25-2 Т</t>
  </si>
  <si>
    <t>4-2 Р</t>
  </si>
  <si>
    <t xml:space="preserve">Утвержден приказом директора департамента логистки и закупок АО "РД "КазМунайГаз" Таскимбаева Д.Т. № 190 от 08 августа 2016 года  </t>
  </si>
  <si>
    <t>156 У</t>
  </si>
  <si>
    <t>Услуги транспортной экспедиции на подъездных путях АНПЗ (грузоотправление нефтепродуктов). Услуга грузоотправления  нефтепродуктов на АНПЗ (предъявление  груза к перевозке, оформление перевозочных документов) .</t>
  </si>
  <si>
    <t xml:space="preserve">АМӨЗ кіреберіс жолдарындағы көлік экспедициясы қызметі (мұнай өнімдерін жүк ретінде жөнелту). АМӨЗ-де мұнай өнімдерін жүк ретінде жөнелту қызметтері (жүкті тасымалдауға беру, тасымал құжаттарын ресімдеу). </t>
  </si>
  <si>
    <t>сентябрь, октябрь 2016 года</t>
  </si>
  <si>
    <t>с 01 ноября 2016 года по 31 декабря 2016 года</t>
  </si>
  <si>
    <t>112-1 У</t>
  </si>
  <si>
    <t>120-1 У</t>
  </si>
  <si>
    <t>Услуги транспортной экспедиции на подъездных путях АНПЗ (грузоотправление нефтепродуктов). Услуга грузоотправления  нефтепродуктов на АНПЗ (предъявление  груза к перевозке, оформление перевозочных документов).</t>
  </si>
  <si>
    <t>АМӨЗ кіреберіс жолдарындағы көлік экспедициясы қызметі (мұнай өнімдерін жүк ретінде жөнелту). АМӨЗ-де мұнай өнімдерін жүк ретінде жөнелту қызметтері (жүкті тасымалдауға беру, тасымал құжаттарын ресімдеу). ТОО "ТЭК-АНПЗ Транс"</t>
  </si>
  <si>
    <t>столбец - 14, 20, 21</t>
  </si>
  <si>
    <t>с 01 апреля 2016 года по 31 августа 2016 года</t>
  </si>
  <si>
    <t>столбец - 14, 15, 20, 21</t>
  </si>
  <si>
    <t>157 У</t>
  </si>
  <si>
    <t xml:space="preserve">Услуги транспортной экспедиции на подъездных путях АНПЗ (грузоотправление нефтепродуктов). Услуга грузоотправления  нефтепродуктов на АНПЗ (предъявление  груза к перевозке, оформление перевозочных документов). </t>
  </si>
  <si>
    <t>158 У</t>
  </si>
  <si>
    <t>Услуги подъездных путей на ТОО "АНПЗ", предоставление подъездного пути, оплата времени нахождения вагонов на п/п от подачи до уборки.</t>
  </si>
  <si>
    <t xml:space="preserve">"АМӨЗ" ЖШС кіреберіс жолдарының қызметі, кіреберіс жолдарын беру, вагондарды алғанға дейін кіреберіс жолдарында тұру уақытына ақы төлеу. </t>
  </si>
  <si>
    <t>с 01 сентября 2016 года по 31 декабря 2016 года</t>
  </si>
  <si>
    <t>с 01 сентября 2016 года по 30 октября 2016 года.</t>
  </si>
  <si>
    <t>Услуги по сопровождению и обновлению корпоративного веб-сайта (включая его продвижение). Техническая поддержка сайта в работоспособном состоянии, улучшению его функциональных возможностей, а также услуги по внесению изменений в дизайн сайта в сторону улучшения его внешнего вида.</t>
  </si>
  <si>
    <t>столбец - 11/исключается полностью</t>
  </si>
  <si>
    <t>154-1 У</t>
  </si>
  <si>
    <t>сторлбец - 11</t>
  </si>
  <si>
    <t>9 Р</t>
  </si>
  <si>
    <t>71.12.19.900.001.00.0999.000000000000</t>
  </si>
  <si>
    <t>Работы инженерные по проектированию</t>
  </si>
  <si>
    <t>Проект бойынша инженерлік жумыстар</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</si>
  <si>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</si>
  <si>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Работы по составлению проекта оценки воздействия на окружающую среду</t>
  </si>
  <si>
    <t>Қоршаған ортаға әсерін бағалауды жүргізу жұмыстары</t>
  </si>
  <si>
    <t>159 У</t>
  </si>
  <si>
    <t>Ақпараттық жүйелерді модернизациялау  жөніндегі қызмет көрсетулер.</t>
  </si>
  <si>
    <t>Услуги по развитию системы "Территориально-распределенный банк данных"  по внедрению модуля "Планирование и прогнозирование показателей разработки"</t>
  </si>
  <si>
    <t>"Игеру көрсеткіштерін жоспарлау және болжамдау модулін" енгізу жөніндегі «Аумақтық-бөлінген деректер банкі» жүйесін дамыту жөніндегі қызмет көрсетулер</t>
  </si>
  <si>
    <t xml:space="preserve">Утвержден приказом управляющего директора по маркетингу, закупкам и реализации нефти АО "РД "КазМунайГаз" Найзабекова Б.Т. № 203 от 22 августа 2016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</si>
</sst>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0.00_ ;[Red]\-#,##0.00\ "/>
  </numFmts>
  <fonts count="4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indexed="8"/>
      <name val="Times New Roman"/>
      <family val="1"/>
      <charset val="204"/>
    </font>
    <font>
      <sz val="10"/>
      <name val="Arial"/>
      <family val="2"/>
      <charset val="204"/>
    </font>
    <font>
      <b/>
      <sz val="10"/>
      <color indexed="8"/>
      <name val="Times New Roman"/>
      <family val="1"/>
      <charset val="204"/>
    </font>
    <font>
      <b/>
      <i/>
      <sz val="10"/>
      <color indexed="8"/>
      <name val="Times New Roman"/>
      <family val="1"/>
      <charset val="204"/>
    </font>
    <font>
      <sz val="10"/>
      <color theme="1"/>
      <name val="Times New Roman"/>
      <family val="1"/>
      <charset val="204"/>
    </font>
    <font>
      <b/>
      <sz val="10"/>
      <name val="Times New Roman"/>
      <family val="1"/>
      <charset val="204"/>
    </font>
    <font>
      <sz val="10"/>
      <name val="Helv"/>
    </font>
    <font>
      <sz val="11"/>
      <color theme="1"/>
      <name val="Calibri"/>
      <family val="2"/>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u/>
      <sz val="10"/>
      <name val="Arial"/>
      <family val="2"/>
      <charset val="204"/>
    </font>
    <font>
      <i/>
      <sz val="10"/>
      <name val="Arial"/>
      <family val="2"/>
      <charset val="204"/>
    </font>
    <font>
      <b/>
      <sz val="10"/>
      <name val="Arial"/>
      <family val="2"/>
      <charset val="204"/>
    </font>
    <font>
      <sz val="10"/>
      <color indexed="8"/>
      <name val="Arial"/>
      <family val="2"/>
      <charset val="204"/>
    </font>
    <font>
      <sz val="10"/>
      <color rgb="FF000000"/>
      <name val="Times New Roman"/>
      <family val="1"/>
      <charset val="204"/>
    </font>
    <font>
      <sz val="10"/>
      <color rgb="FF333333"/>
      <name val="Times New Roman"/>
      <family val="1"/>
      <charset val="204"/>
    </font>
    <font>
      <sz val="8"/>
      <color indexed="8"/>
      <name val="Arial"/>
      <family val="2"/>
      <charset val="204"/>
    </font>
    <font>
      <sz val="12"/>
      <name val="Times New Roman"/>
      <family val="1"/>
      <charset val="204"/>
    </font>
    <font>
      <sz val="11"/>
      <name val="Times New Roman"/>
      <family val="1"/>
      <charset val="204"/>
    </font>
    <font>
      <b/>
      <sz val="10"/>
      <color theme="1"/>
      <name val="Times New Roman"/>
      <family val="1"/>
      <charset val="204"/>
    </font>
    <font>
      <sz val="10"/>
      <color theme="1"/>
      <name val="Calibri"/>
      <family val="2"/>
      <charset val="204"/>
    </font>
    <font>
      <sz val="10"/>
      <name val="Arial"/>
      <family val="2"/>
    </font>
    <font>
      <sz val="10"/>
      <color theme="1"/>
      <name val="Calibri"/>
      <family val="2"/>
      <charset val="204"/>
      <scheme val="minor"/>
    </font>
  </fonts>
  <fills count="41">
    <fill>
      <patternFill patternType="none"/>
    </fill>
    <fill>
      <patternFill patternType="gray125"/>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22"/>
      </patternFill>
    </fill>
    <fill>
      <patternFill patternType="solid">
        <fgColor indexed="44"/>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lightUp">
        <fgColor indexed="55"/>
        <bgColor indexed="31"/>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119">
    <xf numFmtId="0" fontId="0" fillId="0" borderId="0"/>
    <xf numFmtId="0" fontId="6" fillId="0" borderId="0"/>
    <xf numFmtId="0" fontId="6" fillId="0" borderId="0"/>
    <xf numFmtId="0" fontId="9" fillId="0" borderId="0"/>
    <xf numFmtId="0" fontId="6" fillId="0" borderId="0"/>
    <xf numFmtId="40" fontId="9" fillId="2" borderId="1"/>
    <xf numFmtId="0" fontId="14" fillId="0" borderId="0"/>
    <xf numFmtId="0" fontId="14" fillId="0" borderId="0"/>
    <xf numFmtId="0" fontId="5" fillId="0" borderId="0"/>
    <xf numFmtId="0" fontId="5" fillId="0" borderId="0"/>
    <xf numFmtId="0" fontId="9" fillId="0" borderId="0"/>
    <xf numFmtId="0" fontId="9" fillId="0" borderId="0"/>
    <xf numFmtId="0" fontId="9" fillId="0" borderId="0"/>
    <xf numFmtId="0" fontId="9" fillId="0" borderId="0"/>
    <xf numFmtId="0" fontId="15"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1" fillId="4" borderId="0" applyNumberFormat="0" applyBorder="0" applyAlignment="0" applyProtection="0"/>
    <xf numFmtId="0" fontId="25" fillId="7" borderId="7" applyNumberFormat="0" applyAlignment="0" applyProtection="0"/>
    <xf numFmtId="0" fontId="27" fillId="8" borderId="10" applyNumberFormat="0" applyAlignment="0" applyProtection="0"/>
    <xf numFmtId="0" fontId="29" fillId="0" borderId="0" applyNumberFormat="0" applyFill="0" applyBorder="0" applyAlignment="0" applyProtection="0"/>
    <xf numFmtId="0" fontId="20" fillId="3"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3" fillId="6" borderId="7" applyNumberFormat="0" applyAlignment="0" applyProtection="0"/>
    <xf numFmtId="0" fontId="26" fillId="0" borderId="9" applyNumberFormat="0" applyFill="0" applyAlignment="0" applyProtection="0"/>
    <xf numFmtId="0" fontId="22" fillId="5" borderId="0" applyNumberFormat="0" applyBorder="0" applyAlignment="0" applyProtection="0"/>
    <xf numFmtId="0" fontId="9" fillId="9" borderId="11" applyNumberFormat="0" applyFont="0" applyAlignment="0" applyProtection="0"/>
    <xf numFmtId="0" fontId="24" fillId="7" borderId="8" applyNumberFormat="0" applyAlignment="0" applyProtection="0"/>
    <xf numFmtId="40" fontId="9" fillId="34" borderId="1"/>
    <xf numFmtId="40" fontId="9" fillId="2" borderId="1"/>
    <xf numFmtId="49" fontId="32" fillId="35" borderId="13">
      <alignment horizontal="center"/>
    </xf>
    <xf numFmtId="49" fontId="9" fillId="35" borderId="13">
      <alignment horizontal="center"/>
    </xf>
    <xf numFmtId="49" fontId="33" fillId="0" borderId="0"/>
    <xf numFmtId="0" fontId="9" fillId="36" borderId="1"/>
    <xf numFmtId="0" fontId="9" fillId="34" borderId="1"/>
    <xf numFmtId="40" fontId="9" fillId="37" borderId="1"/>
    <xf numFmtId="40" fontId="9" fillId="34" borderId="1"/>
    <xf numFmtId="40" fontId="9" fillId="2" borderId="1"/>
    <xf numFmtId="49" fontId="32" fillId="35" borderId="13">
      <alignment vertical="center"/>
    </xf>
    <xf numFmtId="49" fontId="33" fillId="35" borderId="13">
      <alignment vertical="center"/>
    </xf>
    <xf numFmtId="49" fontId="34" fillId="0" borderId="0">
      <alignment horizontal="right"/>
    </xf>
    <xf numFmtId="40" fontId="9" fillId="38" borderId="1"/>
    <xf numFmtId="40" fontId="9" fillId="39" borderId="1"/>
    <xf numFmtId="0" fontId="16" fillId="0" borderId="0" applyNumberFormat="0" applyFill="0" applyBorder="0" applyAlignment="0" applyProtection="0"/>
    <xf numFmtId="0" fontId="30" fillId="0" borderId="12" applyNumberFormat="0" applyFill="0" applyAlignment="0" applyProtection="0"/>
    <xf numFmtId="0" fontId="28" fillId="0" borderId="0" applyNumberForma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9" fillId="0" borderId="0" applyFont="0" applyFill="0" applyBorder="0" applyAlignment="0" applyProtection="0"/>
    <xf numFmtId="0" fontId="3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0" fontId="9" fillId="34" borderId="1"/>
    <xf numFmtId="40" fontId="9" fillId="34" borderId="1"/>
    <xf numFmtId="40" fontId="9" fillId="2" borderId="1"/>
    <xf numFmtId="40" fontId="9" fillId="2" borderId="1"/>
    <xf numFmtId="49" fontId="32" fillId="35" borderId="13">
      <alignment horizontal="center"/>
    </xf>
    <xf numFmtId="49" fontId="32" fillId="35" borderId="13">
      <alignment horizontal="center"/>
    </xf>
    <xf numFmtId="49" fontId="9" fillId="35" borderId="13">
      <alignment horizontal="center"/>
    </xf>
    <xf numFmtId="49" fontId="9" fillId="35" borderId="13">
      <alignment horizontal="center"/>
    </xf>
    <xf numFmtId="49" fontId="33" fillId="0" borderId="0"/>
    <xf numFmtId="49" fontId="33" fillId="0" borderId="0"/>
    <xf numFmtId="0" fontId="9" fillId="40" borderId="1"/>
    <xf numFmtId="0" fontId="9" fillId="40" borderId="1"/>
    <xf numFmtId="0" fontId="9" fillId="34" borderId="1"/>
    <xf numFmtId="0" fontId="9" fillId="34" borderId="1"/>
    <xf numFmtId="40" fontId="9" fillId="37" borderId="1"/>
    <xf numFmtId="40" fontId="9" fillId="37" borderId="1"/>
    <xf numFmtId="40" fontId="9" fillId="34" borderId="1"/>
    <xf numFmtId="40" fontId="9" fillId="34" borderId="1"/>
    <xf numFmtId="40" fontId="9" fillId="2" borderId="1"/>
    <xf numFmtId="49" fontId="32" fillId="35" borderId="13">
      <alignment vertical="center"/>
    </xf>
    <xf numFmtId="49" fontId="32" fillId="35" borderId="13">
      <alignment vertical="center"/>
    </xf>
    <xf numFmtId="49" fontId="9" fillId="35" borderId="13">
      <alignment vertical="center"/>
    </xf>
    <xf numFmtId="49" fontId="9" fillId="35" borderId="13">
      <alignment vertical="center"/>
    </xf>
    <xf numFmtId="49" fontId="34" fillId="0" borderId="0">
      <alignment horizontal="right"/>
    </xf>
    <xf numFmtId="49" fontId="34" fillId="0" borderId="0">
      <alignment horizontal="right"/>
    </xf>
    <xf numFmtId="40" fontId="9" fillId="38" borderId="1"/>
    <xf numFmtId="40" fontId="9" fillId="38" borderId="1"/>
    <xf numFmtId="40" fontId="9" fillId="39" borderId="1"/>
    <xf numFmtId="40" fontId="9" fillId="39" borderId="1"/>
    <xf numFmtId="0" fontId="9" fillId="0" borderId="0"/>
    <xf numFmtId="0" fontId="15" fillId="0" borderId="0"/>
    <xf numFmtId="0" fontId="9" fillId="0" borderId="0"/>
    <xf numFmtId="0" fontId="9" fillId="0" borderId="0"/>
    <xf numFmtId="43" fontId="1"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0" fontId="14" fillId="0" borderId="0"/>
  </cellStyleXfs>
  <cellXfs count="101">
    <xf numFmtId="0" fontId="0" fillId="0" borderId="0" xfId="0"/>
    <xf numFmtId="0"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8" fillId="0" borderId="3" xfId="75"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38" fillId="0" borderId="1" xfId="11" applyFont="1" applyFill="1" applyBorder="1" applyAlignment="1">
      <alignment horizontal="center" vertical="center" wrapText="1"/>
    </xf>
    <xf numFmtId="0" fontId="38" fillId="0" borderId="1" xfId="12" applyFont="1" applyFill="1" applyBorder="1" applyAlignment="1">
      <alignment horizontal="center" vertical="center" wrapText="1"/>
    </xf>
    <xf numFmtId="0" fontId="8" fillId="0" borderId="1" xfId="12" applyFont="1" applyFill="1" applyBorder="1" applyAlignment="1">
      <alignment horizontal="center" vertical="center" wrapText="1"/>
    </xf>
    <xf numFmtId="0" fontId="38" fillId="0" borderId="1" xfId="13"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1" applyFont="1" applyFill="1" applyBorder="1" applyAlignment="1">
      <alignment horizontal="center" vertical="top" wrapText="1"/>
    </xf>
    <xf numFmtId="0" fontId="3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4" fontId="12" fillId="0" borderId="1" xfId="77" applyNumberFormat="1"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3"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center" vertical="center"/>
    </xf>
    <xf numFmtId="0" fontId="7" fillId="0" borderId="15" xfId="1" applyFont="1" applyFill="1" applyBorder="1" applyAlignment="1">
      <alignment horizontal="center" vertical="center"/>
    </xf>
    <xf numFmtId="0" fontId="39" fillId="0" borderId="1" xfId="1" applyNumberFormat="1" applyFont="1" applyFill="1" applyBorder="1" applyAlignment="1">
      <alignment horizontal="center" vertical="center"/>
    </xf>
    <xf numFmtId="0" fontId="7" fillId="0" borderId="1" xfId="110"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38" fillId="0" borderId="1" xfId="112" applyFont="1" applyFill="1" applyBorder="1" applyAlignment="1">
      <alignment horizontal="center" vertical="center" wrapText="1"/>
    </xf>
    <xf numFmtId="0" fontId="7" fillId="0" borderId="1" xfId="112" applyFont="1" applyFill="1" applyBorder="1" applyAlignment="1">
      <alignment horizontal="center" vertical="center" wrapText="1"/>
    </xf>
    <xf numFmtId="0" fontId="7" fillId="0" borderId="1" xfId="113" applyFont="1" applyFill="1" applyBorder="1" applyAlignment="1">
      <alignment horizontal="center" vertical="center" wrapText="1"/>
    </xf>
    <xf numFmtId="0" fontId="7" fillId="0" borderId="1" xfId="6" applyFont="1" applyFill="1" applyBorder="1" applyAlignment="1">
      <alignment horizontal="center" vertical="center" wrapText="1"/>
    </xf>
    <xf numFmtId="4" fontId="12" fillId="0" borderId="1" xfId="114" applyNumberFormat="1" applyFont="1" applyFill="1" applyBorder="1" applyAlignment="1">
      <alignment horizontal="center" vertical="center" wrapText="1"/>
    </xf>
    <xf numFmtId="0" fontId="7" fillId="0" borderId="1" xfId="118"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3" xfId="118" applyFont="1" applyFill="1" applyBorder="1" applyAlignment="1">
      <alignment horizontal="center" vertical="center" wrapText="1"/>
    </xf>
    <xf numFmtId="49" fontId="7" fillId="0" borderId="1" xfId="118" applyNumberFormat="1" applyFont="1" applyFill="1" applyBorder="1" applyAlignment="1">
      <alignment horizontal="center" vertical="center" wrapText="1"/>
    </xf>
    <xf numFmtId="4" fontId="7" fillId="0" borderId="1" xfId="118" applyNumberFormat="1" applyFont="1" applyFill="1" applyBorder="1" applyAlignment="1">
      <alignment horizontal="center" vertical="center" wrapText="1"/>
    </xf>
    <xf numFmtId="4" fontId="7" fillId="0" borderId="3" xfId="117" applyNumberFormat="1" applyFont="1" applyFill="1" applyBorder="1" applyAlignment="1">
      <alignment horizontal="center" vertical="center" wrapText="1"/>
    </xf>
    <xf numFmtId="4" fontId="43" fillId="0" borderId="1" xfId="0" applyNumberFormat="1" applyFont="1" applyFill="1" applyBorder="1" applyAlignment="1">
      <alignment vertical="center"/>
    </xf>
    <xf numFmtId="43" fontId="8" fillId="0" borderId="1" xfId="117" applyFont="1" applyFill="1" applyBorder="1" applyAlignment="1">
      <alignment horizontal="center" vertical="center"/>
    </xf>
    <xf numFmtId="4" fontId="10" fillId="0" borderId="2" xfId="1" applyNumberFormat="1" applyFont="1" applyFill="1" applyBorder="1" applyAlignment="1">
      <alignment horizontal="center" vertical="top" wrapText="1"/>
    </xf>
    <xf numFmtId="4" fontId="10" fillId="0" borderId="3" xfId="1" applyNumberFormat="1" applyFont="1" applyFill="1" applyBorder="1" applyAlignment="1">
      <alignment horizontal="center" vertical="top" wrapText="1"/>
    </xf>
    <xf numFmtId="0" fontId="10" fillId="0" borderId="2" xfId="1" applyFont="1" applyFill="1" applyBorder="1" applyAlignment="1">
      <alignment horizontal="center" vertical="top" wrapText="1"/>
    </xf>
    <xf numFmtId="0" fontId="10" fillId="0" borderId="3" xfId="1" applyFont="1" applyFill="1" applyBorder="1" applyAlignment="1">
      <alignment horizontal="center" vertical="top" wrapText="1"/>
    </xf>
    <xf numFmtId="0" fontId="5" fillId="0" borderId="0" xfId="8" applyFill="1"/>
    <xf numFmtId="0" fontId="7" fillId="0" borderId="0" xfId="4" applyFont="1" applyFill="1" applyBorder="1" applyAlignment="1"/>
    <xf numFmtId="0" fontId="13" fillId="0" borderId="0" xfId="4" applyFont="1" applyFill="1" applyBorder="1" applyAlignment="1">
      <alignment horizontal="center"/>
    </xf>
    <xf numFmtId="0" fontId="7" fillId="0" borderId="0" xfId="4" applyFont="1" applyFill="1" applyBorder="1" applyAlignment="1">
      <alignment horizontal="center"/>
    </xf>
    <xf numFmtId="0" fontId="0" fillId="0" borderId="0" xfId="0" applyFill="1"/>
    <xf numFmtId="0" fontId="39" fillId="0" borderId="16" xfId="4" applyFont="1" applyFill="1" applyBorder="1" applyAlignment="1">
      <alignment horizontal="left"/>
    </xf>
    <xf numFmtId="0" fontId="40" fillId="0" borderId="17" xfId="4" applyFont="1" applyFill="1" applyBorder="1" applyAlignment="1">
      <alignment horizontal="left"/>
    </xf>
    <xf numFmtId="0" fontId="40" fillId="0" borderId="18" xfId="4" applyFont="1" applyFill="1" applyBorder="1" applyAlignment="1">
      <alignment horizontal="left"/>
    </xf>
    <xf numFmtId="0" fontId="13" fillId="0" borderId="0" xfId="4" applyFont="1" applyFill="1" applyBorder="1" applyAlignment="1"/>
    <xf numFmtId="0" fontId="13" fillId="0" borderId="0" xfId="4" applyFont="1" applyFill="1" applyBorder="1" applyAlignment="1">
      <alignment horizontal="center"/>
    </xf>
    <xf numFmtId="0" fontId="7" fillId="0" borderId="0" xfId="4" applyFont="1" applyFill="1" applyAlignment="1"/>
    <xf numFmtId="0" fontId="7" fillId="0" borderId="0" xfId="4" applyFont="1" applyFill="1" applyBorder="1"/>
    <xf numFmtId="0" fontId="13" fillId="0" borderId="0" xfId="4" applyFont="1" applyFill="1" applyBorder="1" applyAlignment="1">
      <alignment vertical="center"/>
    </xf>
    <xf numFmtId="0" fontId="13" fillId="0" borderId="19" xfId="4" applyFont="1" applyFill="1" applyBorder="1" applyAlignment="1">
      <alignment horizontal="right" vertical="center" wrapText="1"/>
    </xf>
    <xf numFmtId="0" fontId="13" fillId="0" borderId="20" xfId="4" applyFont="1" applyFill="1" applyBorder="1" applyAlignment="1">
      <alignment horizontal="right" vertical="center" wrapText="1"/>
    </xf>
    <xf numFmtId="0" fontId="13" fillId="0" borderId="21" xfId="4" applyFont="1" applyFill="1" applyBorder="1" applyAlignment="1">
      <alignment horizontal="right" vertical="center" wrapText="1"/>
    </xf>
    <xf numFmtId="0" fontId="13" fillId="0" borderId="22" xfId="4" applyFont="1" applyFill="1" applyBorder="1" applyAlignment="1">
      <alignment horizontal="right" vertical="center" wrapText="1"/>
    </xf>
    <xf numFmtId="0" fontId="13" fillId="0" borderId="23" xfId="4" applyFont="1" applyFill="1" applyBorder="1" applyAlignment="1">
      <alignment horizontal="right" vertical="center" wrapText="1"/>
    </xf>
    <xf numFmtId="0" fontId="13" fillId="0" borderId="24" xfId="4" applyFont="1" applyFill="1" applyBorder="1" applyAlignment="1">
      <alignment horizontal="right" vertical="center" wrapText="1"/>
    </xf>
    <xf numFmtId="0" fontId="12" fillId="0" borderId="0" xfId="0" applyFont="1" applyFill="1"/>
    <xf numFmtId="0" fontId="13" fillId="0" borderId="0" xfId="4" applyFont="1" applyFill="1" applyBorder="1" applyAlignment="1">
      <alignment horizontal="right" vertical="center" wrapText="1"/>
    </xf>
    <xf numFmtId="0" fontId="10" fillId="0" borderId="1" xfId="1" applyFont="1" applyFill="1" applyBorder="1" applyAlignment="1">
      <alignment horizontal="center" vertical="top" wrapText="1"/>
    </xf>
    <xf numFmtId="3" fontId="11" fillId="0" borderId="1" xfId="1" applyNumberFormat="1" applyFont="1" applyFill="1" applyBorder="1" applyAlignment="1">
      <alignment horizontal="center" vertical="top" wrapText="1"/>
    </xf>
    <xf numFmtId="0" fontId="10" fillId="0" borderId="1" xfId="1" applyFont="1" applyFill="1" applyBorder="1" applyAlignment="1">
      <alignment horizontal="left" vertical="top"/>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0" fontId="12" fillId="0" borderId="1" xfId="0" applyFont="1" applyFill="1" applyBorder="1" applyAlignment="1">
      <alignment horizontal="left" vertical="center" wrapText="1"/>
    </xf>
    <xf numFmtId="165" fontId="13" fillId="0" borderId="1" xfId="5"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 xfId="115" applyFont="1" applyFill="1" applyBorder="1" applyAlignment="1">
      <alignment horizontal="center" vertical="center" wrapText="1"/>
    </xf>
    <xf numFmtId="0" fontId="7" fillId="0" borderId="15" xfId="1"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7" fillId="0" borderId="1" xfId="4" applyFont="1" applyFill="1" applyBorder="1" applyAlignment="1">
      <alignment horizontal="center" vertical="center" wrapText="1"/>
    </xf>
    <xf numFmtId="3" fontId="12" fillId="0" borderId="1" xfId="77" applyNumberFormat="1" applyFont="1" applyFill="1" applyBorder="1" applyAlignment="1">
      <alignment horizontal="center" vertical="center" wrapText="1"/>
    </xf>
    <xf numFmtId="0" fontId="41" fillId="0" borderId="1" xfId="1" applyFont="1" applyFill="1" applyBorder="1" applyAlignment="1">
      <alignment horizontal="center" vertical="center" wrapText="1"/>
    </xf>
    <xf numFmtId="0" fontId="7" fillId="0" borderId="1" xfId="4" applyFont="1" applyFill="1" applyBorder="1" applyAlignment="1">
      <alignment horizontal="center" vertical="center"/>
    </xf>
    <xf numFmtId="4" fontId="7" fillId="0" borderId="1" xfId="0" applyNumberFormat="1" applyFont="1" applyFill="1" applyBorder="1" applyAlignment="1">
      <alignment horizontal="center" vertical="center"/>
    </xf>
    <xf numFmtId="0" fontId="7" fillId="0" borderId="1" xfId="4" applyFont="1" applyFill="1" applyBorder="1" applyAlignment="1">
      <alignment vertical="center" wrapText="1"/>
    </xf>
    <xf numFmtId="0" fontId="12" fillId="0" borderId="1" xfId="0" applyFont="1" applyFill="1" applyBorder="1" applyAlignment="1">
      <alignment horizontal="left" vertical="top" wrapText="1"/>
    </xf>
    <xf numFmtId="0" fontId="7" fillId="0" borderId="2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1" applyFont="1" applyFill="1" applyBorder="1" applyAlignment="1">
      <alignment horizontal="center"/>
    </xf>
    <xf numFmtId="3" fontId="7" fillId="0" borderId="0" xfId="1" applyNumberFormat="1" applyFont="1" applyFill="1" applyAlignment="1">
      <alignment horizontal="center" vertical="center"/>
    </xf>
    <xf numFmtId="0" fontId="36" fillId="0" borderId="1" xfId="0" applyFont="1" applyFill="1" applyBorder="1" applyAlignment="1">
      <alignment horizontal="center" vertical="center" wrapText="1"/>
    </xf>
    <xf numFmtId="0" fontId="7" fillId="0" borderId="1" xfId="7" applyNumberFormat="1" applyFont="1" applyFill="1" applyBorder="1" applyAlignment="1">
      <alignment horizontal="center" vertical="center" wrapText="1"/>
    </xf>
    <xf numFmtId="0" fontId="7" fillId="0" borderId="1" xfId="116" applyFont="1" applyFill="1" applyBorder="1" applyAlignment="1">
      <alignment horizontal="center" vertical="center" wrapText="1"/>
    </xf>
    <xf numFmtId="3" fontId="7" fillId="0" borderId="1" xfId="15"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0" fillId="0" borderId="1" xfId="0" applyFill="1" applyBorder="1"/>
    <xf numFmtId="4" fontId="13" fillId="0" borderId="1" xfId="0" applyNumberFormat="1" applyFont="1" applyFill="1" applyBorder="1" applyAlignment="1">
      <alignment horizontal="center" vertical="center" wrapText="1"/>
    </xf>
    <xf numFmtId="14" fontId="0" fillId="0" borderId="0" xfId="0" applyNumberFormat="1" applyFill="1"/>
    <xf numFmtId="4" fontId="0" fillId="0" borderId="0" xfId="0" applyNumberFormat="1" applyFill="1"/>
  </cellXfs>
  <cellStyles count="119">
    <cellStyle name="20% - Accent1" xfId="16"/>
    <cellStyle name="20% - Accent2" xfId="17"/>
    <cellStyle name="20% - Accent3" xfId="18"/>
    <cellStyle name="20% - Accent4" xfId="19"/>
    <cellStyle name="20% - Accent5" xfId="20"/>
    <cellStyle name="20% - Accent6" xfId="21"/>
    <cellStyle name="40% - Accent1" xfId="22"/>
    <cellStyle name="40% - Accent2" xfId="23"/>
    <cellStyle name="40% - Accent3" xfId="24"/>
    <cellStyle name="40% - Accent4" xfId="25"/>
    <cellStyle name="40% - Accent5" xfId="26"/>
    <cellStyle name="40% - Accent6" xfId="27"/>
    <cellStyle name="60% - Accent1" xfId="28"/>
    <cellStyle name="60% - Accent2" xfId="29"/>
    <cellStyle name="60% - Accent3" xfId="30"/>
    <cellStyle name="60% - Accent4" xfId="31"/>
    <cellStyle name="60% - Accent5" xfId="32"/>
    <cellStyle name="60% - Accent6" xfId="33"/>
    <cellStyle name="Accent1" xfId="34"/>
    <cellStyle name="Accent2" xfId="35"/>
    <cellStyle name="Accent3" xfId="36"/>
    <cellStyle name="Accent4" xfId="37"/>
    <cellStyle name="Accent5" xfId="38"/>
    <cellStyle name="Accent6" xfId="39"/>
    <cellStyle name="Bad" xfId="40"/>
    <cellStyle name="Calculation" xfId="41"/>
    <cellStyle name="Check Cell" xfId="42"/>
    <cellStyle name="Comma 2" xfId="78"/>
    <cellStyle name="Explanatory Text" xfId="43"/>
    <cellStyle name="Good" xfId="44"/>
    <cellStyle name="Heading 1" xfId="45"/>
    <cellStyle name="Heading 2" xfId="46"/>
    <cellStyle name="Heading 3" xfId="47"/>
    <cellStyle name="Heading 4" xfId="48"/>
    <cellStyle name="Input" xfId="49"/>
    <cellStyle name="Linked Cell" xfId="50"/>
    <cellStyle name="Neutral" xfId="51"/>
    <cellStyle name="Normal 2" xfId="14"/>
    <cellStyle name="Normal 2 3 2" xfId="3"/>
    <cellStyle name="Normal 2 3 2 2" xfId="110"/>
    <cellStyle name="Normal 3" xfId="79"/>
    <cellStyle name="Note" xfId="52"/>
    <cellStyle name="Output" xfId="53"/>
    <cellStyle name="Percent 2" xfId="80"/>
    <cellStyle name="SAS FM Client calculated data cell (data entry table)" xfId="54"/>
    <cellStyle name="SAS FM Client calculated data cell (data entry table) 2" xfId="81"/>
    <cellStyle name="SAS FM Client calculated data cell (data entry table)_Sheet7" xfId="82"/>
    <cellStyle name="SAS FM Client calculated data cell (read only table)" xfId="55"/>
    <cellStyle name="SAS FM Client calculated data cell (read only table) 2" xfId="83"/>
    <cellStyle name="SAS FM Client calculated data cell (read only table)_Sheet7" xfId="84"/>
    <cellStyle name="SAS FM Column drillable header" xfId="56"/>
    <cellStyle name="SAS FM Column drillable header 2" xfId="85"/>
    <cellStyle name="SAS FM Column drillable header_Sheet7" xfId="86"/>
    <cellStyle name="SAS FM Column header" xfId="57"/>
    <cellStyle name="SAS FM Column header 2" xfId="87"/>
    <cellStyle name="SAS FM Column header_Sheet7" xfId="88"/>
    <cellStyle name="SAS FM Drill path" xfId="58"/>
    <cellStyle name="SAS FM Drill path 2" xfId="89"/>
    <cellStyle name="SAS FM Drill path_Sheet2" xfId="90"/>
    <cellStyle name="SAS FM Invalid data cell" xfId="59"/>
    <cellStyle name="SAS FM Invalid data cell 2" xfId="91"/>
    <cellStyle name="SAS FM Invalid data cell_Sheet7" xfId="92"/>
    <cellStyle name="SAS FM No query data cell" xfId="60"/>
    <cellStyle name="SAS FM No query data cell 2" xfId="93"/>
    <cellStyle name="SAS FM No query data cell_Sheet7" xfId="94"/>
    <cellStyle name="SAS FM Protected member data cell" xfId="61"/>
    <cellStyle name="SAS FM Protected member data cell 2" xfId="95"/>
    <cellStyle name="SAS FM Protected member data cell_Sheet7" xfId="96"/>
    <cellStyle name="SAS FM Read-only data cell (data entry table)" xfId="62"/>
    <cellStyle name="SAS FM Read-only data cell (data entry table) 2" xfId="97"/>
    <cellStyle name="SAS FM Read-only data cell (data entry table)_Sheet7" xfId="98"/>
    <cellStyle name="SAS FM Read-only data cell (read-only table)" xfId="63"/>
    <cellStyle name="SAS FM Read-only data cell (read-only table) 2" xfId="5"/>
    <cellStyle name="SAS FM Read-only data cell (read-only table)_Sheet2" xfId="99"/>
    <cellStyle name="SAS FM Row drillable header" xfId="64"/>
    <cellStyle name="SAS FM Row drillable header 2" xfId="100"/>
    <cellStyle name="SAS FM Row drillable header_Sheet2" xfId="101"/>
    <cellStyle name="SAS FM Row header" xfId="65"/>
    <cellStyle name="SAS FM Row header 2" xfId="102"/>
    <cellStyle name="SAS FM Row header_Sheet2" xfId="103"/>
    <cellStyle name="SAS FM Slicers" xfId="66"/>
    <cellStyle name="SAS FM Slicers 2" xfId="104"/>
    <cellStyle name="SAS FM Slicers_Sheet2" xfId="105"/>
    <cellStyle name="SAS FM Supplemented member data cell" xfId="67"/>
    <cellStyle name="SAS FM Supplemented member data cell 2" xfId="106"/>
    <cellStyle name="SAS FM Supplemented member data cell_Sheet7" xfId="107"/>
    <cellStyle name="SAS FM Writeable data cell" xfId="68"/>
    <cellStyle name="SAS FM Writeable data cell 2" xfId="108"/>
    <cellStyle name="SAS FM Writeable data cell_Sheet7" xfId="109"/>
    <cellStyle name="Title" xfId="69"/>
    <cellStyle name="Total" xfId="70"/>
    <cellStyle name="Warning Text" xfId="71"/>
    <cellStyle name="Обычный" xfId="0" builtinId="0"/>
    <cellStyle name="Обычный 10" xfId="13"/>
    <cellStyle name="Обычный 10 3" xfId="112"/>
    <cellStyle name="Обычный 13" xfId="2"/>
    <cellStyle name="Обычный 14" xfId="113"/>
    <cellStyle name="Обычный 15" xfId="8"/>
    <cellStyle name="Обычный 15 2" xfId="76"/>
    <cellStyle name="Обычный 15 9" xfId="115"/>
    <cellStyle name="Обычный 2 2 2 2" xfId="1"/>
    <cellStyle name="Обычный 2 5" xfId="4"/>
    <cellStyle name="Обычный 3" xfId="10"/>
    <cellStyle name="Обычный 36" xfId="111"/>
    <cellStyle name="Обычный 4" xfId="12"/>
    <cellStyle name="Обычный 44" xfId="9"/>
    <cellStyle name="Обычный 44 3" xfId="116"/>
    <cellStyle name="Обычный 8" xfId="11"/>
    <cellStyle name="Обычный_Лист2" xfId="75"/>
    <cellStyle name="Обычный_Производственная программа на 2006 год ДОТиОС АО РД КМГ" xfId="118"/>
    <cellStyle name="Стиль 1" xfId="6"/>
    <cellStyle name="Стиль 1 2" xfId="7"/>
    <cellStyle name="Финансовый" xfId="117" builtinId="3"/>
    <cellStyle name="Финансовый 2" xfId="15"/>
    <cellStyle name="Финансовый 2 2" xfId="72"/>
    <cellStyle name="Финансовый 2 3" xfId="73"/>
    <cellStyle name="Финансовый 2 3 2" xfId="77"/>
    <cellStyle name="Финансовый 2 3 2 2" xfId="114"/>
    <cellStyle name="Финансовый 3" xfId="7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4"/>
  <sheetViews>
    <sheetView tabSelected="1" zoomScale="70" zoomScaleNormal="70" workbookViewId="0">
      <selection activeCell="D8" sqref="D8"/>
    </sheetView>
  </sheetViews>
  <sheetFormatPr defaultRowHeight="15" x14ac:dyDescent="0.25"/>
  <cols>
    <col min="1" max="1" width="10.42578125" style="48" customWidth="1"/>
    <col min="2" max="3" width="9.140625" style="48" customWidth="1"/>
    <col min="4" max="4" width="25.28515625" style="48" customWidth="1"/>
    <col min="5" max="5" width="18.140625" style="48" customWidth="1"/>
    <col min="6" max="6" width="20.5703125" style="48" customWidth="1"/>
    <col min="7" max="7" width="21.42578125" style="48" customWidth="1"/>
    <col min="8" max="8" width="28.140625" style="48" customWidth="1"/>
    <col min="9" max="9" width="31" style="48" customWidth="1"/>
    <col min="10" max="11" width="9.140625" style="48" customWidth="1"/>
    <col min="12" max="12" width="11.85546875" style="48" customWidth="1"/>
    <col min="13" max="13" width="13.28515625" style="48" customWidth="1"/>
    <col min="14" max="14" width="11.5703125" style="48" customWidth="1"/>
    <col min="15" max="15" width="16.140625" style="48" customWidth="1"/>
    <col min="16" max="16" width="9.140625" style="48" customWidth="1"/>
    <col min="17" max="17" width="18" style="48" customWidth="1"/>
    <col min="18" max="18" width="22.7109375" style="48" customWidth="1"/>
    <col min="19" max="20" width="9.140625" style="48" customWidth="1"/>
    <col min="21" max="21" width="12.7109375" style="48" customWidth="1"/>
    <col min="22" max="22" width="16.7109375" style="48" customWidth="1"/>
    <col min="23" max="23" width="18.28515625" style="100" customWidth="1"/>
    <col min="24" max="24" width="24" style="100" customWidth="1"/>
    <col min="25" max="25" width="9.140625" style="48" customWidth="1"/>
    <col min="26" max="26" width="9.140625" style="48"/>
    <col min="27" max="27" width="19.28515625" style="48" customWidth="1"/>
    <col min="28" max="16384" width="9.140625" style="48"/>
  </cols>
  <sheetData>
    <row r="1" spans="1:27" ht="15.75" thickBot="1" x14ac:dyDescent="0.3">
      <c r="A1" s="44"/>
      <c r="B1" s="44"/>
      <c r="C1" s="44"/>
      <c r="D1" s="45"/>
      <c r="E1" s="45"/>
      <c r="F1" s="45"/>
      <c r="G1" s="45"/>
      <c r="H1" s="45"/>
      <c r="I1" s="45"/>
      <c r="J1" s="45"/>
      <c r="K1" s="45"/>
      <c r="L1" s="45"/>
      <c r="M1" s="45"/>
      <c r="N1" s="45"/>
      <c r="O1" s="45"/>
      <c r="P1" s="45"/>
      <c r="Q1" s="45"/>
      <c r="R1" s="44"/>
      <c r="S1" s="44"/>
      <c r="T1" s="45"/>
      <c r="U1" s="44"/>
      <c r="V1" s="45"/>
      <c r="W1" s="44"/>
      <c r="X1" s="46"/>
      <c r="Y1" s="46"/>
      <c r="Z1" s="47"/>
      <c r="AA1" s="44"/>
    </row>
    <row r="2" spans="1:27" ht="16.5" thickBot="1" x14ac:dyDescent="0.3">
      <c r="A2" s="44"/>
      <c r="B2" s="49" t="s">
        <v>520</v>
      </c>
      <c r="C2" s="50"/>
      <c r="D2" s="50"/>
      <c r="E2" s="50"/>
      <c r="F2" s="50"/>
      <c r="G2" s="50"/>
      <c r="H2" s="50"/>
      <c r="I2" s="50"/>
      <c r="J2" s="50"/>
      <c r="K2" s="50"/>
      <c r="L2" s="50"/>
      <c r="M2" s="50"/>
      <c r="N2" s="50"/>
      <c r="O2" s="50"/>
      <c r="P2" s="50"/>
      <c r="Q2" s="50"/>
      <c r="R2" s="51"/>
      <c r="S2" s="44"/>
      <c r="T2" s="45"/>
      <c r="U2" s="44"/>
      <c r="V2" s="45"/>
      <c r="W2" s="44"/>
      <c r="X2" s="52"/>
      <c r="Y2" s="52"/>
      <c r="Z2" s="45"/>
      <c r="AA2" s="44"/>
    </row>
    <row r="3" spans="1:27" x14ac:dyDescent="0.25">
      <c r="A3" s="44"/>
      <c r="B3" s="44"/>
      <c r="C3" s="44"/>
      <c r="D3" s="44"/>
      <c r="E3" s="44"/>
      <c r="F3" s="44"/>
      <c r="G3" s="44"/>
      <c r="H3" s="44"/>
      <c r="I3" s="44"/>
      <c r="J3" s="44"/>
      <c r="K3" s="44"/>
      <c r="L3" s="44"/>
      <c r="M3" s="44"/>
      <c r="N3" s="44"/>
      <c r="O3" s="44"/>
      <c r="P3" s="44"/>
      <c r="Q3" s="52"/>
      <c r="R3" s="44"/>
      <c r="S3" s="44"/>
      <c r="T3" s="44"/>
      <c r="U3" s="44"/>
      <c r="V3" s="44"/>
      <c r="W3" s="44"/>
      <c r="X3" s="52"/>
      <c r="Y3" s="52"/>
      <c r="Z3" s="45"/>
      <c r="AA3" s="45"/>
    </row>
    <row r="4" spans="1:27" x14ac:dyDescent="0.25">
      <c r="A4" s="53" t="s">
        <v>584</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ht="15.75" thickBot="1" x14ac:dyDescent="0.3">
      <c r="A5" s="54"/>
      <c r="B5" s="54"/>
      <c r="C5" s="45" t="s">
        <v>521</v>
      </c>
      <c r="D5" s="45"/>
      <c r="E5" s="45"/>
      <c r="F5" s="45"/>
      <c r="G5" s="45"/>
      <c r="H5" s="45"/>
      <c r="I5" s="45"/>
      <c r="J5" s="45"/>
      <c r="K5" s="45"/>
      <c r="L5" s="45"/>
      <c r="M5" s="45"/>
      <c r="N5" s="45"/>
      <c r="O5" s="45"/>
      <c r="P5" s="45"/>
      <c r="Q5" s="45"/>
      <c r="R5" s="45"/>
      <c r="S5" s="45"/>
      <c r="T5" s="45"/>
      <c r="U5" s="45"/>
      <c r="V5" s="45"/>
      <c r="W5" s="45"/>
      <c r="X5" s="45"/>
      <c r="Y5" s="45"/>
      <c r="Z5" s="45"/>
      <c r="AA5" s="44"/>
    </row>
    <row r="6" spans="1:27" x14ac:dyDescent="0.25">
      <c r="A6" s="44"/>
      <c r="B6" s="44"/>
      <c r="C6" s="44"/>
      <c r="D6" s="44"/>
      <c r="E6" s="44"/>
      <c r="F6" s="44"/>
      <c r="G6" s="44"/>
      <c r="H6" s="44"/>
      <c r="I6" s="44"/>
      <c r="J6" s="44"/>
      <c r="K6" s="44"/>
      <c r="L6" s="44"/>
      <c r="M6" s="44"/>
      <c r="N6" s="52"/>
      <c r="O6" s="52"/>
      <c r="P6" s="52"/>
      <c r="Q6" s="52"/>
      <c r="R6" s="44"/>
      <c r="S6" s="55"/>
      <c r="T6" s="56"/>
      <c r="U6" s="56"/>
      <c r="V6" s="57" t="s">
        <v>546</v>
      </c>
      <c r="W6" s="58"/>
      <c r="X6" s="58"/>
      <c r="Y6" s="58"/>
      <c r="Z6" s="58"/>
      <c r="AA6" s="59"/>
    </row>
    <row r="7" spans="1:27" ht="15.75" thickBot="1" x14ac:dyDescent="0.3">
      <c r="A7" s="44"/>
      <c r="B7" s="44"/>
      <c r="C7" s="44"/>
      <c r="D7" s="44"/>
      <c r="E7" s="44"/>
      <c r="F7" s="44"/>
      <c r="G7" s="44"/>
      <c r="H7" s="44"/>
      <c r="I7" s="44"/>
      <c r="J7" s="44"/>
      <c r="K7" s="44"/>
      <c r="L7" s="44"/>
      <c r="M7" s="44"/>
      <c r="N7" s="52"/>
      <c r="O7" s="52"/>
      <c r="P7" s="52"/>
      <c r="Q7" s="52"/>
      <c r="R7" s="44"/>
      <c r="S7" s="56"/>
      <c r="T7" s="56"/>
      <c r="U7" s="56"/>
      <c r="V7" s="60"/>
      <c r="W7" s="61"/>
      <c r="X7" s="61"/>
      <c r="Y7" s="61"/>
      <c r="Z7" s="61"/>
      <c r="AA7" s="62"/>
    </row>
    <row r="8" spans="1:27" x14ac:dyDescent="0.25">
      <c r="A8" s="63"/>
      <c r="B8" s="63"/>
      <c r="C8" s="63"/>
      <c r="D8" s="63"/>
      <c r="E8" s="63"/>
      <c r="F8" s="63"/>
      <c r="G8" s="63"/>
      <c r="H8" s="63"/>
      <c r="I8" s="63"/>
      <c r="J8" s="63"/>
      <c r="K8" s="63"/>
      <c r="L8" s="63"/>
      <c r="M8" s="63"/>
      <c r="N8" s="63"/>
      <c r="O8" s="63"/>
      <c r="P8" s="63"/>
      <c r="Q8" s="63"/>
      <c r="R8" s="63"/>
      <c r="S8" s="63"/>
      <c r="T8" s="63"/>
      <c r="U8" s="63"/>
      <c r="V8" s="57" t="s">
        <v>583</v>
      </c>
      <c r="W8" s="58"/>
      <c r="X8" s="58"/>
      <c r="Y8" s="58"/>
      <c r="Z8" s="58"/>
      <c r="AA8" s="59"/>
    </row>
    <row r="9" spans="1:27" ht="15.75" thickBot="1" x14ac:dyDescent="0.3">
      <c r="A9" s="63"/>
      <c r="B9" s="63"/>
      <c r="C9" s="63"/>
      <c r="D9" s="63"/>
      <c r="E9" s="63"/>
      <c r="F9" s="63"/>
      <c r="G9" s="63"/>
      <c r="H9" s="63"/>
      <c r="I9" s="63"/>
      <c r="J9" s="63"/>
      <c r="K9" s="63"/>
      <c r="L9" s="63"/>
      <c r="M9" s="63"/>
      <c r="N9" s="63"/>
      <c r="O9" s="63"/>
      <c r="P9" s="63"/>
      <c r="Q9" s="63"/>
      <c r="R9" s="63"/>
      <c r="S9" s="63"/>
      <c r="T9" s="63"/>
      <c r="U9" s="63"/>
      <c r="V9" s="60"/>
      <c r="W9" s="61"/>
      <c r="X9" s="61"/>
      <c r="Y9" s="61"/>
      <c r="Z9" s="61"/>
      <c r="AA9" s="62"/>
    </row>
    <row r="10" spans="1:27" x14ac:dyDescent="0.25">
      <c r="A10" s="63"/>
      <c r="B10" s="63"/>
      <c r="C10" s="63"/>
      <c r="D10" s="63"/>
      <c r="E10" s="63"/>
      <c r="F10" s="63"/>
      <c r="G10" s="63"/>
      <c r="H10" s="63"/>
      <c r="I10" s="63"/>
      <c r="J10" s="63"/>
      <c r="K10" s="63"/>
      <c r="L10" s="63"/>
      <c r="M10" s="63"/>
      <c r="N10" s="63"/>
      <c r="O10" s="63"/>
      <c r="P10" s="63"/>
      <c r="Q10" s="63"/>
      <c r="R10" s="63"/>
      <c r="S10" s="63"/>
      <c r="T10" s="63"/>
      <c r="U10" s="63"/>
      <c r="V10" s="57" t="s">
        <v>697</v>
      </c>
      <c r="W10" s="58"/>
      <c r="X10" s="58"/>
      <c r="Y10" s="58"/>
      <c r="Z10" s="58"/>
      <c r="AA10" s="59"/>
    </row>
    <row r="11" spans="1:27" ht="15.75" thickBot="1" x14ac:dyDescent="0.3">
      <c r="A11" s="63"/>
      <c r="B11" s="63"/>
      <c r="C11" s="63"/>
      <c r="D11" s="63"/>
      <c r="E11" s="63"/>
      <c r="F11" s="63"/>
      <c r="G11" s="63"/>
      <c r="H11" s="63"/>
      <c r="I11" s="63"/>
      <c r="J11" s="63"/>
      <c r="K11" s="63"/>
      <c r="L11" s="63"/>
      <c r="M11" s="63"/>
      <c r="N11" s="63"/>
      <c r="O11" s="63"/>
      <c r="P11" s="63"/>
      <c r="Q11" s="63"/>
      <c r="R11" s="63"/>
      <c r="S11" s="63"/>
      <c r="T11" s="63"/>
      <c r="U11" s="63"/>
      <c r="V11" s="60"/>
      <c r="W11" s="61"/>
      <c r="X11" s="61"/>
      <c r="Y11" s="61"/>
      <c r="Z11" s="61"/>
      <c r="AA11" s="62"/>
    </row>
    <row r="12" spans="1:27" x14ac:dyDescent="0.25">
      <c r="A12" s="63"/>
      <c r="B12" s="63"/>
      <c r="C12" s="63"/>
      <c r="D12" s="63"/>
      <c r="E12" s="63"/>
      <c r="F12" s="63"/>
      <c r="G12" s="63"/>
      <c r="H12" s="63"/>
      <c r="I12" s="63"/>
      <c r="J12" s="63"/>
      <c r="K12" s="63"/>
      <c r="L12" s="63"/>
      <c r="M12" s="63"/>
      <c r="N12" s="63"/>
      <c r="O12" s="63"/>
      <c r="P12" s="63"/>
      <c r="Q12" s="63"/>
      <c r="R12" s="63"/>
      <c r="S12" s="63"/>
      <c r="T12" s="63"/>
      <c r="U12" s="63"/>
      <c r="V12" s="57" t="s">
        <v>806</v>
      </c>
      <c r="W12" s="58"/>
      <c r="X12" s="58"/>
      <c r="Y12" s="58"/>
      <c r="Z12" s="58"/>
      <c r="AA12" s="59"/>
    </row>
    <row r="13" spans="1:27" ht="15.75" thickBot="1" x14ac:dyDescent="0.3">
      <c r="A13" s="63"/>
      <c r="B13" s="63"/>
      <c r="C13" s="63"/>
      <c r="D13" s="63"/>
      <c r="E13" s="63"/>
      <c r="F13" s="63"/>
      <c r="G13" s="63"/>
      <c r="H13" s="63"/>
      <c r="I13" s="63"/>
      <c r="J13" s="63"/>
      <c r="K13" s="63"/>
      <c r="L13" s="63"/>
      <c r="M13" s="63"/>
      <c r="N13" s="63"/>
      <c r="O13" s="63"/>
      <c r="P13" s="63"/>
      <c r="Q13" s="63"/>
      <c r="R13" s="63"/>
      <c r="S13" s="63"/>
      <c r="T13" s="63"/>
      <c r="U13" s="63"/>
      <c r="V13" s="60"/>
      <c r="W13" s="61"/>
      <c r="X13" s="61"/>
      <c r="Y13" s="61"/>
      <c r="Z13" s="61"/>
      <c r="AA13" s="62"/>
    </row>
    <row r="14" spans="1:27" ht="15" customHeight="1" x14ac:dyDescent="0.25">
      <c r="A14" s="63"/>
      <c r="B14" s="63"/>
      <c r="C14" s="63"/>
      <c r="D14" s="63"/>
      <c r="E14" s="63"/>
      <c r="F14" s="63"/>
      <c r="G14" s="63"/>
      <c r="H14" s="63"/>
      <c r="I14" s="63"/>
      <c r="J14" s="63"/>
      <c r="K14" s="63"/>
      <c r="L14" s="63"/>
      <c r="M14" s="63"/>
      <c r="N14" s="63"/>
      <c r="O14" s="63"/>
      <c r="P14" s="63"/>
      <c r="Q14" s="63"/>
      <c r="R14" s="63"/>
      <c r="S14" s="63"/>
      <c r="T14" s="63"/>
      <c r="U14" s="63"/>
      <c r="V14" s="57" t="s">
        <v>822</v>
      </c>
      <c r="W14" s="58"/>
      <c r="X14" s="58"/>
      <c r="Y14" s="58"/>
      <c r="Z14" s="58"/>
      <c r="AA14" s="59"/>
    </row>
    <row r="15" spans="1:27" ht="15.75" thickBot="1" x14ac:dyDescent="0.3">
      <c r="A15" s="63"/>
      <c r="B15" s="63"/>
      <c r="C15" s="63"/>
      <c r="D15" s="63"/>
      <c r="E15" s="63"/>
      <c r="F15" s="63"/>
      <c r="G15" s="63"/>
      <c r="H15" s="63"/>
      <c r="I15" s="63"/>
      <c r="J15" s="63"/>
      <c r="K15" s="63"/>
      <c r="L15" s="63"/>
      <c r="M15" s="63"/>
      <c r="N15" s="63"/>
      <c r="O15" s="63"/>
      <c r="P15" s="63"/>
      <c r="Q15" s="63"/>
      <c r="R15" s="63"/>
      <c r="S15" s="63"/>
      <c r="T15" s="63"/>
      <c r="U15" s="63"/>
      <c r="V15" s="60"/>
      <c r="W15" s="61"/>
      <c r="X15" s="61"/>
      <c r="Y15" s="61"/>
      <c r="Z15" s="61"/>
      <c r="AA15" s="62"/>
    </row>
    <row r="16" spans="1:27" x14ac:dyDescent="0.25">
      <c r="A16" s="63"/>
      <c r="B16" s="63"/>
      <c r="C16" s="63"/>
      <c r="D16" s="63"/>
      <c r="E16" s="63"/>
      <c r="F16" s="63"/>
      <c r="G16" s="63"/>
      <c r="H16" s="63"/>
      <c r="I16" s="63"/>
      <c r="J16" s="63"/>
      <c r="K16" s="63"/>
      <c r="L16" s="63"/>
      <c r="M16" s="63"/>
      <c r="N16" s="63"/>
      <c r="O16" s="63"/>
      <c r="P16" s="63"/>
      <c r="Q16" s="63"/>
      <c r="R16" s="63"/>
      <c r="S16" s="63"/>
      <c r="T16" s="63"/>
      <c r="U16" s="63"/>
      <c r="V16" s="57" t="s">
        <v>1017</v>
      </c>
      <c r="W16" s="58"/>
      <c r="X16" s="58"/>
      <c r="Y16" s="58"/>
      <c r="Z16" s="58"/>
      <c r="AA16" s="59"/>
    </row>
    <row r="17" spans="1:27" ht="15.75" thickBot="1" x14ac:dyDescent="0.3">
      <c r="A17" s="63"/>
      <c r="B17" s="63"/>
      <c r="C17" s="63"/>
      <c r="D17" s="63"/>
      <c r="E17" s="63"/>
      <c r="F17" s="63"/>
      <c r="G17" s="63"/>
      <c r="H17" s="63"/>
      <c r="I17" s="63"/>
      <c r="J17" s="63"/>
      <c r="K17" s="63"/>
      <c r="L17" s="63"/>
      <c r="M17" s="63"/>
      <c r="N17" s="63"/>
      <c r="O17" s="63"/>
      <c r="P17" s="63"/>
      <c r="Q17" s="63"/>
      <c r="R17" s="63"/>
      <c r="S17" s="63"/>
      <c r="T17" s="63"/>
      <c r="U17" s="63"/>
      <c r="V17" s="60"/>
      <c r="W17" s="61"/>
      <c r="X17" s="61"/>
      <c r="Y17" s="61"/>
      <c r="Z17" s="61"/>
      <c r="AA17" s="62"/>
    </row>
    <row r="18" spans="1:27" x14ac:dyDescent="0.25">
      <c r="A18" s="63"/>
      <c r="B18" s="63"/>
      <c r="C18" s="63"/>
      <c r="D18" s="63"/>
      <c r="E18" s="63"/>
      <c r="F18" s="63"/>
      <c r="G18" s="63"/>
      <c r="H18" s="63"/>
      <c r="I18" s="63"/>
      <c r="J18" s="63"/>
      <c r="K18" s="63"/>
      <c r="L18" s="63"/>
      <c r="M18" s="63"/>
      <c r="N18" s="63"/>
      <c r="O18" s="63"/>
      <c r="P18" s="63"/>
      <c r="Q18" s="63"/>
      <c r="R18" s="63"/>
      <c r="S18" s="63"/>
      <c r="T18" s="63"/>
      <c r="U18" s="63"/>
      <c r="V18" s="57" t="s">
        <v>1038</v>
      </c>
      <c r="W18" s="58"/>
      <c r="X18" s="58"/>
      <c r="Y18" s="58"/>
      <c r="Z18" s="58"/>
      <c r="AA18" s="59"/>
    </row>
    <row r="19" spans="1:27" ht="15.75" thickBot="1" x14ac:dyDescent="0.3">
      <c r="A19" s="63"/>
      <c r="B19" s="63"/>
      <c r="C19" s="63"/>
      <c r="D19" s="63"/>
      <c r="E19" s="63"/>
      <c r="F19" s="63"/>
      <c r="G19" s="63"/>
      <c r="H19" s="63"/>
      <c r="I19" s="63"/>
      <c r="J19" s="63"/>
      <c r="K19" s="63"/>
      <c r="L19" s="63"/>
      <c r="M19" s="63"/>
      <c r="N19" s="63"/>
      <c r="O19" s="63"/>
      <c r="P19" s="63"/>
      <c r="Q19" s="63"/>
      <c r="R19" s="63"/>
      <c r="S19" s="63"/>
      <c r="T19" s="63"/>
      <c r="U19" s="63"/>
      <c r="V19" s="60"/>
      <c r="W19" s="61"/>
      <c r="X19" s="61"/>
      <c r="Y19" s="61"/>
      <c r="Z19" s="61"/>
      <c r="AA19" s="62"/>
    </row>
    <row r="20" spans="1:27" x14ac:dyDescent="0.25">
      <c r="A20" s="63"/>
      <c r="B20" s="63"/>
      <c r="C20" s="63"/>
      <c r="D20" s="63"/>
      <c r="E20" s="63"/>
      <c r="F20" s="63"/>
      <c r="G20" s="63"/>
      <c r="H20" s="63"/>
      <c r="I20" s="63"/>
      <c r="J20" s="63"/>
      <c r="K20" s="63"/>
      <c r="L20" s="63"/>
      <c r="M20" s="63"/>
      <c r="N20" s="63"/>
      <c r="O20" s="63"/>
      <c r="P20" s="63"/>
      <c r="Q20" s="63"/>
      <c r="R20" s="63"/>
      <c r="S20" s="63"/>
      <c r="T20" s="63"/>
      <c r="U20" s="63"/>
      <c r="V20" s="57" t="s">
        <v>1244</v>
      </c>
      <c r="W20" s="58"/>
      <c r="X20" s="58"/>
      <c r="Y20" s="58"/>
      <c r="Z20" s="58"/>
      <c r="AA20" s="59"/>
    </row>
    <row r="21" spans="1:27" ht="15.75" thickBot="1" x14ac:dyDescent="0.3">
      <c r="A21" s="63"/>
      <c r="B21" s="63"/>
      <c r="C21" s="63"/>
      <c r="D21" s="63"/>
      <c r="E21" s="63"/>
      <c r="F21" s="63"/>
      <c r="G21" s="63"/>
      <c r="H21" s="63"/>
      <c r="I21" s="63"/>
      <c r="J21" s="63"/>
      <c r="K21" s="63"/>
      <c r="L21" s="63"/>
      <c r="M21" s="63"/>
      <c r="N21" s="63"/>
      <c r="O21" s="63"/>
      <c r="P21" s="63"/>
      <c r="Q21" s="63"/>
      <c r="R21" s="63"/>
      <c r="S21" s="63"/>
      <c r="T21" s="63"/>
      <c r="U21" s="63"/>
      <c r="V21" s="60"/>
      <c r="W21" s="61"/>
      <c r="X21" s="61"/>
      <c r="Y21" s="61"/>
      <c r="Z21" s="61"/>
      <c r="AA21" s="62"/>
    </row>
    <row r="22" spans="1:27" x14ac:dyDescent="0.25">
      <c r="A22" s="63"/>
      <c r="B22" s="63"/>
      <c r="C22" s="63"/>
      <c r="D22" s="63"/>
      <c r="E22" s="63"/>
      <c r="F22" s="63"/>
      <c r="G22" s="63"/>
      <c r="H22" s="63"/>
      <c r="I22" s="63"/>
      <c r="J22" s="63"/>
      <c r="K22" s="63"/>
      <c r="L22" s="63"/>
      <c r="M22" s="63"/>
      <c r="N22" s="63"/>
      <c r="O22" s="63"/>
      <c r="P22" s="63"/>
      <c r="Q22" s="63"/>
      <c r="R22" s="63"/>
      <c r="S22" s="63"/>
      <c r="T22" s="63"/>
      <c r="U22" s="63"/>
      <c r="V22" s="57" t="s">
        <v>1265</v>
      </c>
      <c r="W22" s="58"/>
      <c r="X22" s="58"/>
      <c r="Y22" s="58"/>
      <c r="Z22" s="58"/>
      <c r="AA22" s="59"/>
    </row>
    <row r="23" spans="1:27" ht="15.75" thickBot="1" x14ac:dyDescent="0.3">
      <c r="A23" s="63"/>
      <c r="B23" s="63"/>
      <c r="C23" s="63"/>
      <c r="D23" s="63"/>
      <c r="E23" s="63"/>
      <c r="F23" s="63"/>
      <c r="G23" s="63"/>
      <c r="H23" s="63"/>
      <c r="I23" s="63"/>
      <c r="J23" s="63"/>
      <c r="K23" s="63"/>
      <c r="L23" s="63"/>
      <c r="M23" s="63"/>
      <c r="N23" s="63"/>
      <c r="O23" s="63"/>
      <c r="P23" s="63"/>
      <c r="Q23" s="63"/>
      <c r="R23" s="63"/>
      <c r="S23" s="63"/>
      <c r="T23" s="63"/>
      <c r="U23" s="63"/>
      <c r="V23" s="60"/>
      <c r="W23" s="61"/>
      <c r="X23" s="61"/>
      <c r="Y23" s="61"/>
      <c r="Z23" s="61"/>
      <c r="AA23" s="62"/>
    </row>
    <row r="24" spans="1:27" x14ac:dyDescent="0.25">
      <c r="A24" s="63"/>
      <c r="B24" s="63"/>
      <c r="C24" s="63"/>
      <c r="D24" s="63"/>
      <c r="E24" s="63"/>
      <c r="F24" s="63"/>
      <c r="G24" s="63"/>
      <c r="H24" s="63"/>
      <c r="I24" s="63"/>
      <c r="J24" s="63"/>
      <c r="K24" s="63"/>
      <c r="L24" s="63"/>
      <c r="M24" s="63"/>
      <c r="N24" s="63"/>
      <c r="O24" s="63"/>
      <c r="P24" s="63"/>
      <c r="Q24" s="63"/>
      <c r="R24" s="63"/>
      <c r="S24" s="63"/>
      <c r="T24" s="63"/>
      <c r="U24" s="63"/>
      <c r="V24" s="57" t="s">
        <v>1288</v>
      </c>
      <c r="W24" s="58"/>
      <c r="X24" s="58"/>
      <c r="Y24" s="58"/>
      <c r="Z24" s="58"/>
      <c r="AA24" s="59"/>
    </row>
    <row r="25" spans="1:27" ht="15.75" thickBot="1" x14ac:dyDescent="0.3">
      <c r="A25" s="63"/>
      <c r="B25" s="63"/>
      <c r="C25" s="63"/>
      <c r="D25" s="63"/>
      <c r="E25" s="63"/>
      <c r="F25" s="63"/>
      <c r="G25" s="63"/>
      <c r="H25" s="63"/>
      <c r="I25" s="63"/>
      <c r="J25" s="63"/>
      <c r="K25" s="63"/>
      <c r="L25" s="63"/>
      <c r="M25" s="63"/>
      <c r="N25" s="63"/>
      <c r="O25" s="63"/>
      <c r="P25" s="63"/>
      <c r="Q25" s="63"/>
      <c r="R25" s="63"/>
      <c r="S25" s="63"/>
      <c r="T25" s="63"/>
      <c r="U25" s="63"/>
      <c r="V25" s="60"/>
      <c r="W25" s="61"/>
      <c r="X25" s="61"/>
      <c r="Y25" s="61"/>
      <c r="Z25" s="61"/>
      <c r="AA25" s="62"/>
    </row>
    <row r="26" spans="1:27" ht="15" customHeight="1" x14ac:dyDescent="0.25">
      <c r="A26" s="63"/>
      <c r="B26" s="63"/>
      <c r="C26" s="63"/>
      <c r="D26" s="63"/>
      <c r="E26" s="63"/>
      <c r="F26" s="63"/>
      <c r="G26" s="63"/>
      <c r="H26" s="63"/>
      <c r="I26" s="63"/>
      <c r="J26" s="63"/>
      <c r="K26" s="63"/>
      <c r="L26" s="63"/>
      <c r="M26" s="63"/>
      <c r="N26" s="63"/>
      <c r="O26" s="63"/>
      <c r="P26" s="63"/>
      <c r="Q26" s="63"/>
      <c r="R26" s="63"/>
      <c r="S26" s="63"/>
      <c r="T26" s="63"/>
      <c r="U26" s="63"/>
      <c r="V26" s="57" t="s">
        <v>1291</v>
      </c>
      <c r="W26" s="58"/>
      <c r="X26" s="58"/>
      <c r="Y26" s="58"/>
      <c r="Z26" s="58"/>
      <c r="AA26" s="59"/>
    </row>
    <row r="27" spans="1:27" ht="15.75" thickBot="1" x14ac:dyDescent="0.3">
      <c r="A27" s="63"/>
      <c r="B27" s="63"/>
      <c r="C27" s="63"/>
      <c r="D27" s="63"/>
      <c r="E27" s="63"/>
      <c r="F27" s="63"/>
      <c r="G27" s="63"/>
      <c r="H27" s="63"/>
      <c r="I27" s="63"/>
      <c r="J27" s="63"/>
      <c r="K27" s="63"/>
      <c r="L27" s="63"/>
      <c r="M27" s="63"/>
      <c r="N27" s="63"/>
      <c r="O27" s="63"/>
      <c r="P27" s="63"/>
      <c r="Q27" s="63"/>
      <c r="R27" s="63"/>
      <c r="S27" s="63"/>
      <c r="T27" s="63"/>
      <c r="U27" s="63"/>
      <c r="V27" s="60"/>
      <c r="W27" s="61"/>
      <c r="X27" s="61"/>
      <c r="Y27" s="61"/>
      <c r="Z27" s="61"/>
      <c r="AA27" s="62"/>
    </row>
    <row r="28" spans="1:27" x14ac:dyDescent="0.25">
      <c r="A28" s="63"/>
      <c r="B28" s="63"/>
      <c r="C28" s="63"/>
      <c r="D28" s="63"/>
      <c r="E28" s="63"/>
      <c r="F28" s="63"/>
      <c r="G28" s="63"/>
      <c r="H28" s="63"/>
      <c r="I28" s="63"/>
      <c r="J28" s="63"/>
      <c r="K28" s="63"/>
      <c r="L28" s="63"/>
      <c r="M28" s="63"/>
      <c r="N28" s="63"/>
      <c r="O28" s="63"/>
      <c r="P28" s="63"/>
      <c r="Q28" s="63"/>
      <c r="R28" s="63"/>
      <c r="S28" s="63"/>
      <c r="T28" s="63"/>
      <c r="U28" s="63"/>
      <c r="V28" s="57" t="s">
        <v>1326</v>
      </c>
      <c r="W28" s="58"/>
      <c r="X28" s="58"/>
      <c r="Y28" s="58"/>
      <c r="Z28" s="58"/>
      <c r="AA28" s="59"/>
    </row>
    <row r="29" spans="1:27" x14ac:dyDescent="0.25">
      <c r="A29" s="63"/>
      <c r="B29" s="63"/>
      <c r="C29" s="63"/>
      <c r="D29" s="63"/>
      <c r="E29" s="63"/>
      <c r="F29" s="63"/>
      <c r="G29" s="63"/>
      <c r="H29" s="63"/>
      <c r="I29" s="63"/>
      <c r="J29" s="63"/>
      <c r="K29" s="63"/>
      <c r="L29" s="63"/>
      <c r="M29" s="63"/>
      <c r="N29" s="63"/>
      <c r="O29" s="63"/>
      <c r="P29" s="63"/>
      <c r="Q29" s="63"/>
      <c r="R29" s="63"/>
      <c r="S29" s="63"/>
      <c r="T29" s="63"/>
      <c r="U29" s="63"/>
      <c r="V29" s="60"/>
      <c r="W29" s="61"/>
      <c r="X29" s="61"/>
      <c r="Y29" s="61"/>
      <c r="Z29" s="61"/>
      <c r="AA29" s="62"/>
    </row>
    <row r="30" spans="1:27" x14ac:dyDescent="0.25">
      <c r="A30" s="63"/>
      <c r="B30" s="63"/>
      <c r="C30" s="63"/>
      <c r="D30" s="63"/>
      <c r="E30" s="63"/>
      <c r="F30" s="63"/>
      <c r="G30" s="63"/>
      <c r="H30" s="63"/>
      <c r="I30" s="63"/>
      <c r="J30" s="63"/>
      <c r="K30" s="63"/>
      <c r="L30" s="63"/>
      <c r="M30" s="63"/>
      <c r="N30" s="63"/>
      <c r="O30" s="63"/>
      <c r="P30" s="63"/>
      <c r="Q30" s="63"/>
      <c r="R30" s="63"/>
      <c r="S30" s="63"/>
      <c r="T30" s="63"/>
      <c r="U30" s="63"/>
      <c r="V30" s="64"/>
      <c r="W30" s="64"/>
      <c r="X30" s="64"/>
      <c r="Y30" s="64"/>
      <c r="Z30" s="64"/>
      <c r="AA30" s="64"/>
    </row>
    <row r="31" spans="1:27"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row>
    <row r="32" spans="1:27" ht="25.5" customHeight="1" x14ac:dyDescent="0.25">
      <c r="A32" s="65" t="s">
        <v>9</v>
      </c>
      <c r="B32" s="42" t="s">
        <v>10</v>
      </c>
      <c r="C32" s="42" t="s">
        <v>11</v>
      </c>
      <c r="D32" s="42" t="s">
        <v>12</v>
      </c>
      <c r="E32" s="42" t="s">
        <v>13</v>
      </c>
      <c r="F32" s="42" t="s">
        <v>14</v>
      </c>
      <c r="G32" s="42" t="s">
        <v>15</v>
      </c>
      <c r="H32" s="42" t="s">
        <v>16</v>
      </c>
      <c r="I32" s="42" t="s">
        <v>17</v>
      </c>
      <c r="J32" s="42" t="s">
        <v>18</v>
      </c>
      <c r="K32" s="42" t="s">
        <v>19</v>
      </c>
      <c r="L32" s="42" t="s">
        <v>20</v>
      </c>
      <c r="M32" s="42" t="s">
        <v>21</v>
      </c>
      <c r="N32" s="42" t="s">
        <v>22</v>
      </c>
      <c r="O32" s="42" t="s">
        <v>23</v>
      </c>
      <c r="P32" s="42" t="s">
        <v>24</v>
      </c>
      <c r="Q32" s="42" t="s">
        <v>25</v>
      </c>
      <c r="R32" s="42" t="s">
        <v>26</v>
      </c>
      <c r="S32" s="42" t="s">
        <v>27</v>
      </c>
      <c r="T32" s="42" t="s">
        <v>28</v>
      </c>
      <c r="U32" s="42" t="s">
        <v>29</v>
      </c>
      <c r="V32" s="42" t="s">
        <v>30</v>
      </c>
      <c r="W32" s="40" t="s">
        <v>31</v>
      </c>
      <c r="X32" s="40" t="s">
        <v>32</v>
      </c>
      <c r="Y32" s="42" t="s">
        <v>33</v>
      </c>
      <c r="Z32" s="42" t="s">
        <v>34</v>
      </c>
      <c r="AA32" s="42" t="s">
        <v>35</v>
      </c>
    </row>
    <row r="33" spans="1:27" ht="54" customHeight="1" x14ac:dyDescent="0.25">
      <c r="A33" s="65"/>
      <c r="B33" s="43"/>
      <c r="C33" s="43"/>
      <c r="D33" s="43"/>
      <c r="E33" s="43"/>
      <c r="F33" s="43"/>
      <c r="G33" s="43"/>
      <c r="H33" s="43"/>
      <c r="I33" s="43"/>
      <c r="J33" s="43"/>
      <c r="K33" s="43"/>
      <c r="L33" s="43"/>
      <c r="M33" s="43"/>
      <c r="N33" s="43"/>
      <c r="O33" s="43"/>
      <c r="P33" s="43"/>
      <c r="Q33" s="43"/>
      <c r="R33" s="43"/>
      <c r="S33" s="43"/>
      <c r="T33" s="43"/>
      <c r="U33" s="43"/>
      <c r="V33" s="43"/>
      <c r="W33" s="41"/>
      <c r="X33" s="41"/>
      <c r="Y33" s="43"/>
      <c r="Z33" s="43"/>
      <c r="AA33" s="43"/>
    </row>
    <row r="34" spans="1:27" x14ac:dyDescent="0.25">
      <c r="A34" s="13">
        <v>1</v>
      </c>
      <c r="B34" s="13">
        <v>2</v>
      </c>
      <c r="C34" s="13">
        <v>3</v>
      </c>
      <c r="D34" s="13">
        <v>4</v>
      </c>
      <c r="E34" s="13"/>
      <c r="F34" s="13">
        <v>5</v>
      </c>
      <c r="G34" s="13"/>
      <c r="H34" s="13">
        <v>6</v>
      </c>
      <c r="I34" s="13"/>
      <c r="J34" s="13">
        <v>7</v>
      </c>
      <c r="K34" s="13">
        <v>8</v>
      </c>
      <c r="L34" s="13">
        <v>9</v>
      </c>
      <c r="M34" s="13">
        <v>10</v>
      </c>
      <c r="N34" s="13">
        <v>11</v>
      </c>
      <c r="O34" s="13">
        <v>12</v>
      </c>
      <c r="P34" s="13">
        <v>13</v>
      </c>
      <c r="Q34" s="13">
        <v>14</v>
      </c>
      <c r="R34" s="13">
        <v>15</v>
      </c>
      <c r="S34" s="13">
        <v>16</v>
      </c>
      <c r="T34" s="13">
        <v>17</v>
      </c>
      <c r="U34" s="13">
        <v>18</v>
      </c>
      <c r="V34" s="13">
        <v>19</v>
      </c>
      <c r="W34" s="66">
        <v>20</v>
      </c>
      <c r="X34" s="66">
        <v>21</v>
      </c>
      <c r="Y34" s="13">
        <v>22</v>
      </c>
      <c r="Z34" s="13">
        <v>23</v>
      </c>
      <c r="AA34" s="13">
        <v>24</v>
      </c>
    </row>
    <row r="35" spans="1:27" x14ac:dyDescent="0.25">
      <c r="A35" s="67" t="s">
        <v>51</v>
      </c>
      <c r="B35" s="13"/>
      <c r="C35" s="13"/>
      <c r="D35" s="13"/>
      <c r="E35" s="13"/>
      <c r="F35" s="13"/>
      <c r="G35" s="13"/>
      <c r="H35" s="2"/>
      <c r="I35" s="13"/>
      <c r="J35" s="13"/>
      <c r="K35" s="13"/>
      <c r="L35" s="13"/>
      <c r="M35" s="13"/>
      <c r="N35" s="13"/>
      <c r="O35" s="13"/>
      <c r="P35" s="13"/>
      <c r="Q35" s="13"/>
      <c r="R35" s="13"/>
      <c r="S35" s="13"/>
      <c r="T35" s="13"/>
      <c r="U35" s="13"/>
      <c r="V35" s="13"/>
      <c r="W35" s="13"/>
      <c r="X35" s="13"/>
      <c r="Y35" s="13"/>
      <c r="Z35" s="13"/>
      <c r="AA35" s="13"/>
    </row>
    <row r="36" spans="1:27" ht="63.75" customHeight="1" x14ac:dyDescent="0.25">
      <c r="A36" s="20" t="s">
        <v>539</v>
      </c>
      <c r="B36" s="1" t="s">
        <v>0</v>
      </c>
      <c r="C36" s="1" t="s">
        <v>527</v>
      </c>
      <c r="D36" s="11" t="s">
        <v>528</v>
      </c>
      <c r="E36" s="11" t="s">
        <v>531</v>
      </c>
      <c r="F36" s="2" t="s">
        <v>529</v>
      </c>
      <c r="G36" s="2" t="s">
        <v>532</v>
      </c>
      <c r="H36" s="2" t="s">
        <v>530</v>
      </c>
      <c r="I36" s="2" t="s">
        <v>533</v>
      </c>
      <c r="J36" s="1" t="s">
        <v>38</v>
      </c>
      <c r="K36" s="1">
        <v>100</v>
      </c>
      <c r="L36" s="2">
        <v>710000000</v>
      </c>
      <c r="M36" s="3" t="s">
        <v>5</v>
      </c>
      <c r="N36" s="3" t="s">
        <v>138</v>
      </c>
      <c r="O36" s="1" t="s">
        <v>6</v>
      </c>
      <c r="P36" s="2" t="s">
        <v>534</v>
      </c>
      <c r="Q36" s="1" t="s">
        <v>535</v>
      </c>
      <c r="R36" s="30" t="s">
        <v>536</v>
      </c>
      <c r="S36" s="1">
        <v>112</v>
      </c>
      <c r="T36" s="68" t="s">
        <v>537</v>
      </c>
      <c r="U36" s="17">
        <v>79900</v>
      </c>
      <c r="V36" s="1">
        <v>133.93</v>
      </c>
      <c r="W36" s="17">
        <f>U36*V36</f>
        <v>10701007</v>
      </c>
      <c r="X36" s="17">
        <f>W36*1.12</f>
        <v>11985127.840000002</v>
      </c>
      <c r="Y36" s="17" t="s">
        <v>538</v>
      </c>
      <c r="Z36" s="1">
        <v>2016</v>
      </c>
      <c r="AA36" s="1"/>
    </row>
    <row r="37" spans="1:27" ht="267.75" customHeight="1" x14ac:dyDescent="0.25">
      <c r="A37" s="20" t="s">
        <v>602</v>
      </c>
      <c r="B37" s="1" t="s">
        <v>0</v>
      </c>
      <c r="C37" s="1" t="s">
        <v>617</v>
      </c>
      <c r="D37" s="11" t="s">
        <v>618</v>
      </c>
      <c r="E37" s="11" t="s">
        <v>618</v>
      </c>
      <c r="F37" s="2" t="s">
        <v>619</v>
      </c>
      <c r="G37" s="2" t="s">
        <v>620</v>
      </c>
      <c r="H37" s="2" t="s">
        <v>700</v>
      </c>
      <c r="I37" s="2" t="s">
        <v>672</v>
      </c>
      <c r="J37" s="1" t="s">
        <v>4</v>
      </c>
      <c r="K37" s="1">
        <v>0</v>
      </c>
      <c r="L37" s="2">
        <v>710000000</v>
      </c>
      <c r="M37" s="3" t="s">
        <v>5</v>
      </c>
      <c r="N37" s="3" t="s">
        <v>516</v>
      </c>
      <c r="O37" s="3" t="s">
        <v>5</v>
      </c>
      <c r="P37" s="2" t="s">
        <v>534</v>
      </c>
      <c r="Q37" s="1" t="s">
        <v>150</v>
      </c>
      <c r="R37" s="30" t="s">
        <v>621</v>
      </c>
      <c r="S37" s="1">
        <v>796</v>
      </c>
      <c r="T37" s="68" t="s">
        <v>622</v>
      </c>
      <c r="U37" s="17">
        <v>4</v>
      </c>
      <c r="V37" s="17">
        <f>W37/U37</f>
        <v>2020900</v>
      </c>
      <c r="W37" s="17">
        <f>8083600</f>
        <v>8083600</v>
      </c>
      <c r="X37" s="17">
        <f>W37*1.12</f>
        <v>9053632</v>
      </c>
      <c r="Y37" s="17"/>
      <c r="Z37" s="1">
        <v>2016</v>
      </c>
      <c r="AA37" s="1"/>
    </row>
    <row r="38" spans="1:27" ht="191.25" x14ac:dyDescent="0.25">
      <c r="A38" s="20" t="s">
        <v>603</v>
      </c>
      <c r="B38" s="1" t="s">
        <v>0</v>
      </c>
      <c r="C38" s="1" t="s">
        <v>623</v>
      </c>
      <c r="D38" s="11" t="s">
        <v>624</v>
      </c>
      <c r="E38" s="11" t="s">
        <v>624</v>
      </c>
      <c r="F38" s="2" t="s">
        <v>625</v>
      </c>
      <c r="G38" s="2" t="s">
        <v>626</v>
      </c>
      <c r="H38" s="2" t="s">
        <v>627</v>
      </c>
      <c r="I38" s="2" t="s">
        <v>628</v>
      </c>
      <c r="J38" s="1" t="s">
        <v>40</v>
      </c>
      <c r="K38" s="1">
        <v>0</v>
      </c>
      <c r="L38" s="2">
        <v>710000000</v>
      </c>
      <c r="M38" s="3" t="s">
        <v>5</v>
      </c>
      <c r="N38" s="3" t="s">
        <v>516</v>
      </c>
      <c r="O38" s="3" t="s">
        <v>5</v>
      </c>
      <c r="P38" s="2" t="s">
        <v>534</v>
      </c>
      <c r="Q38" s="1" t="s">
        <v>150</v>
      </c>
      <c r="R38" s="30" t="s">
        <v>621</v>
      </c>
      <c r="S38" s="1">
        <v>796</v>
      </c>
      <c r="T38" s="68" t="s">
        <v>622</v>
      </c>
      <c r="U38" s="17">
        <v>15</v>
      </c>
      <c r="V38" s="17">
        <f t="shared" ref="V38:V40" si="0">W38/U38</f>
        <v>252140</v>
      </c>
      <c r="W38" s="17">
        <f>3782100</f>
        <v>3782100</v>
      </c>
      <c r="X38" s="17">
        <f>W38*1.12</f>
        <v>4235952</v>
      </c>
      <c r="Y38" s="17"/>
      <c r="Z38" s="1">
        <v>2016</v>
      </c>
      <c r="AA38" s="1"/>
    </row>
    <row r="39" spans="1:27" ht="114.75" x14ac:dyDescent="0.25">
      <c r="A39" s="20" t="s">
        <v>604</v>
      </c>
      <c r="B39" s="1" t="s">
        <v>0</v>
      </c>
      <c r="C39" s="1" t="s">
        <v>629</v>
      </c>
      <c r="D39" s="11" t="s">
        <v>630</v>
      </c>
      <c r="E39" s="11" t="s">
        <v>631</v>
      </c>
      <c r="F39" s="2" t="s">
        <v>632</v>
      </c>
      <c r="G39" s="2" t="s">
        <v>633</v>
      </c>
      <c r="H39" s="2" t="s">
        <v>632</v>
      </c>
      <c r="I39" s="2" t="s">
        <v>633</v>
      </c>
      <c r="J39" s="1" t="s">
        <v>4</v>
      </c>
      <c r="K39" s="1">
        <v>0</v>
      </c>
      <c r="L39" s="2">
        <v>710000000</v>
      </c>
      <c r="M39" s="3" t="s">
        <v>5</v>
      </c>
      <c r="N39" s="3" t="s">
        <v>516</v>
      </c>
      <c r="O39" s="3" t="s">
        <v>5</v>
      </c>
      <c r="P39" s="2" t="s">
        <v>534</v>
      </c>
      <c r="Q39" s="1" t="s">
        <v>150</v>
      </c>
      <c r="R39" s="30" t="s">
        <v>621</v>
      </c>
      <c r="S39" s="1">
        <v>839</v>
      </c>
      <c r="T39" s="68" t="s">
        <v>634</v>
      </c>
      <c r="U39" s="17">
        <v>1</v>
      </c>
      <c r="V39" s="17">
        <f t="shared" si="0"/>
        <v>15834150</v>
      </c>
      <c r="W39" s="17">
        <v>15834150</v>
      </c>
      <c r="X39" s="17">
        <f>W39*1.12</f>
        <v>17734248</v>
      </c>
      <c r="Y39" s="17"/>
      <c r="Z39" s="1">
        <v>2016</v>
      </c>
      <c r="AA39" s="1"/>
    </row>
    <row r="40" spans="1:27" ht="114.75" x14ac:dyDescent="0.25">
      <c r="A40" s="20" t="s">
        <v>605</v>
      </c>
      <c r="B40" s="1" t="s">
        <v>0</v>
      </c>
      <c r="C40" s="1" t="s">
        <v>635</v>
      </c>
      <c r="D40" s="11" t="s">
        <v>636</v>
      </c>
      <c r="E40" s="11" t="s">
        <v>637</v>
      </c>
      <c r="F40" s="2" t="s">
        <v>638</v>
      </c>
      <c r="G40" s="2" t="s">
        <v>639</v>
      </c>
      <c r="H40" s="2" t="s">
        <v>641</v>
      </c>
      <c r="I40" s="2" t="s">
        <v>640</v>
      </c>
      <c r="J40" s="1" t="s">
        <v>4</v>
      </c>
      <c r="K40" s="1">
        <v>0</v>
      </c>
      <c r="L40" s="2">
        <v>710000000</v>
      </c>
      <c r="M40" s="3" t="s">
        <v>5</v>
      </c>
      <c r="N40" s="3" t="s">
        <v>516</v>
      </c>
      <c r="O40" s="3" t="s">
        <v>5</v>
      </c>
      <c r="P40" s="2" t="s">
        <v>534</v>
      </c>
      <c r="Q40" s="1" t="s">
        <v>150</v>
      </c>
      <c r="R40" s="30" t="s">
        <v>621</v>
      </c>
      <c r="S40" s="1">
        <v>796</v>
      </c>
      <c r="T40" s="68" t="s">
        <v>622</v>
      </c>
      <c r="U40" s="17">
        <v>10</v>
      </c>
      <c r="V40" s="17">
        <f t="shared" si="0"/>
        <v>955960</v>
      </c>
      <c r="W40" s="17">
        <v>9559600</v>
      </c>
      <c r="X40" s="17">
        <f>W40*1.12</f>
        <v>10706752.000000002</v>
      </c>
      <c r="Y40" s="17"/>
      <c r="Z40" s="1">
        <v>2016</v>
      </c>
      <c r="AA40" s="1"/>
    </row>
    <row r="41" spans="1:27" ht="63.75" x14ac:dyDescent="0.25">
      <c r="A41" s="20" t="s">
        <v>786</v>
      </c>
      <c r="B41" s="1" t="s">
        <v>0</v>
      </c>
      <c r="C41" s="29" t="s">
        <v>732</v>
      </c>
      <c r="D41" s="29" t="s">
        <v>733</v>
      </c>
      <c r="E41" s="29" t="s">
        <v>734</v>
      </c>
      <c r="F41" s="69" t="s">
        <v>735</v>
      </c>
      <c r="G41" s="29" t="s">
        <v>736</v>
      </c>
      <c r="H41" s="69" t="s">
        <v>737</v>
      </c>
      <c r="I41" s="69" t="s">
        <v>738</v>
      </c>
      <c r="J41" s="19" t="s">
        <v>38</v>
      </c>
      <c r="K41" s="29">
        <v>0</v>
      </c>
      <c r="L41" s="2">
        <v>710000000</v>
      </c>
      <c r="M41" s="3" t="s">
        <v>5</v>
      </c>
      <c r="N41" s="3" t="s">
        <v>739</v>
      </c>
      <c r="O41" s="3" t="s">
        <v>5</v>
      </c>
      <c r="P41" s="1" t="s">
        <v>534</v>
      </c>
      <c r="Q41" s="1" t="s">
        <v>740</v>
      </c>
      <c r="R41" s="30" t="s">
        <v>741</v>
      </c>
      <c r="S41" s="19">
        <v>839</v>
      </c>
      <c r="T41" s="29" t="s">
        <v>634</v>
      </c>
      <c r="U41" s="19">
        <v>10</v>
      </c>
      <c r="V41" s="22">
        <v>20700</v>
      </c>
      <c r="W41" s="22">
        <f t="shared" ref="W41:W51" si="1">U41*V41</f>
        <v>207000</v>
      </c>
      <c r="X41" s="22">
        <f t="shared" ref="X41:X51" si="2">W41*1.12</f>
        <v>231840.00000000003</v>
      </c>
      <c r="Y41" s="23"/>
      <c r="Z41" s="19">
        <v>2016</v>
      </c>
      <c r="AA41" s="19"/>
    </row>
    <row r="42" spans="1:27" ht="51" x14ac:dyDescent="0.25">
      <c r="A42" s="20" t="s">
        <v>787</v>
      </c>
      <c r="B42" s="1" t="s">
        <v>0</v>
      </c>
      <c r="C42" s="29" t="s">
        <v>807</v>
      </c>
      <c r="D42" s="29" t="s">
        <v>742</v>
      </c>
      <c r="E42" s="29" t="s">
        <v>743</v>
      </c>
      <c r="F42" s="69" t="s">
        <v>744</v>
      </c>
      <c r="G42" s="29" t="s">
        <v>745</v>
      </c>
      <c r="H42" s="69" t="s">
        <v>746</v>
      </c>
      <c r="I42" s="69" t="s">
        <v>747</v>
      </c>
      <c r="J42" s="19" t="s">
        <v>38</v>
      </c>
      <c r="K42" s="29">
        <v>0</v>
      </c>
      <c r="L42" s="2">
        <v>710000000</v>
      </c>
      <c r="M42" s="3" t="s">
        <v>5</v>
      </c>
      <c r="N42" s="3" t="s">
        <v>739</v>
      </c>
      <c r="O42" s="3" t="s">
        <v>5</v>
      </c>
      <c r="P42" s="1" t="s">
        <v>534</v>
      </c>
      <c r="Q42" s="1" t="s">
        <v>740</v>
      </c>
      <c r="R42" s="30" t="s">
        <v>741</v>
      </c>
      <c r="S42" s="19">
        <v>796</v>
      </c>
      <c r="T42" s="29" t="s">
        <v>622</v>
      </c>
      <c r="U42" s="19">
        <v>14</v>
      </c>
      <c r="V42" s="22">
        <v>18400</v>
      </c>
      <c r="W42" s="22">
        <f t="shared" si="1"/>
        <v>257600</v>
      </c>
      <c r="X42" s="22">
        <f t="shared" si="2"/>
        <v>288512</v>
      </c>
      <c r="Y42" s="23"/>
      <c r="Z42" s="19">
        <v>2016</v>
      </c>
      <c r="AA42" s="19"/>
    </row>
    <row r="43" spans="1:27" ht="51" x14ac:dyDescent="0.25">
      <c r="A43" s="20" t="s">
        <v>788</v>
      </c>
      <c r="B43" s="1" t="s">
        <v>0</v>
      </c>
      <c r="C43" s="29" t="s">
        <v>807</v>
      </c>
      <c r="D43" s="29" t="s">
        <v>742</v>
      </c>
      <c r="E43" s="29" t="s">
        <v>743</v>
      </c>
      <c r="F43" s="69" t="s">
        <v>744</v>
      </c>
      <c r="G43" s="29" t="s">
        <v>745</v>
      </c>
      <c r="H43" s="69" t="s">
        <v>746</v>
      </c>
      <c r="I43" s="69" t="s">
        <v>747</v>
      </c>
      <c r="J43" s="19" t="s">
        <v>38</v>
      </c>
      <c r="K43" s="29">
        <v>0</v>
      </c>
      <c r="L43" s="2">
        <v>710000000</v>
      </c>
      <c r="M43" s="3" t="s">
        <v>5</v>
      </c>
      <c r="N43" s="3" t="s">
        <v>739</v>
      </c>
      <c r="O43" s="3" t="s">
        <v>5</v>
      </c>
      <c r="P43" s="1" t="s">
        <v>534</v>
      </c>
      <c r="Q43" s="1" t="s">
        <v>740</v>
      </c>
      <c r="R43" s="30" t="s">
        <v>741</v>
      </c>
      <c r="S43" s="19">
        <v>796</v>
      </c>
      <c r="T43" s="29" t="s">
        <v>622</v>
      </c>
      <c r="U43" s="19">
        <v>2</v>
      </c>
      <c r="V43" s="22">
        <v>9200</v>
      </c>
      <c r="W43" s="22">
        <f t="shared" si="1"/>
        <v>18400</v>
      </c>
      <c r="X43" s="22">
        <f t="shared" si="2"/>
        <v>20608.000000000004</v>
      </c>
      <c r="Y43" s="23"/>
      <c r="Z43" s="19">
        <v>2016</v>
      </c>
      <c r="AA43" s="19"/>
    </row>
    <row r="44" spans="1:27" ht="51" x14ac:dyDescent="0.25">
      <c r="A44" s="20" t="s">
        <v>789</v>
      </c>
      <c r="B44" s="1" t="s">
        <v>0</v>
      </c>
      <c r="C44" s="29" t="s">
        <v>748</v>
      </c>
      <c r="D44" s="29" t="s">
        <v>749</v>
      </c>
      <c r="E44" s="29" t="s">
        <v>750</v>
      </c>
      <c r="F44" s="69" t="s">
        <v>751</v>
      </c>
      <c r="G44" s="29" t="s">
        <v>752</v>
      </c>
      <c r="H44" s="69"/>
      <c r="I44" s="69"/>
      <c r="J44" s="19" t="s">
        <v>38</v>
      </c>
      <c r="K44" s="29">
        <v>0</v>
      </c>
      <c r="L44" s="2">
        <v>710000000</v>
      </c>
      <c r="M44" s="3" t="s">
        <v>5</v>
      </c>
      <c r="N44" s="3" t="s">
        <v>739</v>
      </c>
      <c r="O44" s="3" t="s">
        <v>5</v>
      </c>
      <c r="P44" s="1" t="s">
        <v>534</v>
      </c>
      <c r="Q44" s="1" t="s">
        <v>740</v>
      </c>
      <c r="R44" s="30" t="s">
        <v>741</v>
      </c>
      <c r="S44" s="19">
        <v>796</v>
      </c>
      <c r="T44" s="29" t="s">
        <v>622</v>
      </c>
      <c r="U44" s="19">
        <v>2</v>
      </c>
      <c r="V44" s="22">
        <v>27600</v>
      </c>
      <c r="W44" s="22">
        <f t="shared" si="1"/>
        <v>55200</v>
      </c>
      <c r="X44" s="22">
        <f t="shared" si="2"/>
        <v>61824.000000000007</v>
      </c>
      <c r="Y44" s="23"/>
      <c r="Z44" s="19">
        <v>2016</v>
      </c>
      <c r="AA44" s="19"/>
    </row>
    <row r="45" spans="1:27" ht="51" x14ac:dyDescent="0.25">
      <c r="A45" s="20" t="s">
        <v>790</v>
      </c>
      <c r="B45" s="1" t="s">
        <v>0</v>
      </c>
      <c r="C45" s="29" t="s">
        <v>753</v>
      </c>
      <c r="D45" s="29" t="s">
        <v>754</v>
      </c>
      <c r="E45" s="29" t="s">
        <v>755</v>
      </c>
      <c r="F45" s="69" t="s">
        <v>756</v>
      </c>
      <c r="G45" s="29" t="s">
        <v>757</v>
      </c>
      <c r="H45" s="69"/>
      <c r="I45" s="69"/>
      <c r="J45" s="19" t="s">
        <v>38</v>
      </c>
      <c r="K45" s="29">
        <v>0</v>
      </c>
      <c r="L45" s="2">
        <v>710000000</v>
      </c>
      <c r="M45" s="3" t="s">
        <v>5</v>
      </c>
      <c r="N45" s="3" t="s">
        <v>739</v>
      </c>
      <c r="O45" s="3" t="s">
        <v>5</v>
      </c>
      <c r="P45" s="1" t="s">
        <v>534</v>
      </c>
      <c r="Q45" s="1" t="s">
        <v>740</v>
      </c>
      <c r="R45" s="30" t="s">
        <v>741</v>
      </c>
      <c r="S45" s="19">
        <v>796</v>
      </c>
      <c r="T45" s="29" t="s">
        <v>622</v>
      </c>
      <c r="U45" s="19">
        <v>2</v>
      </c>
      <c r="V45" s="22">
        <v>18400</v>
      </c>
      <c r="W45" s="22">
        <f t="shared" si="1"/>
        <v>36800</v>
      </c>
      <c r="X45" s="22">
        <f t="shared" si="2"/>
        <v>41216.000000000007</v>
      </c>
      <c r="Y45" s="23"/>
      <c r="Z45" s="19">
        <v>2016</v>
      </c>
      <c r="AA45" s="19"/>
    </row>
    <row r="46" spans="1:27" ht="51" x14ac:dyDescent="0.25">
      <c r="A46" s="20" t="s">
        <v>791</v>
      </c>
      <c r="B46" s="1" t="s">
        <v>0</v>
      </c>
      <c r="C46" s="29" t="s">
        <v>758</v>
      </c>
      <c r="D46" s="29" t="s">
        <v>759</v>
      </c>
      <c r="E46" s="29" t="s">
        <v>759</v>
      </c>
      <c r="F46" s="69" t="s">
        <v>760</v>
      </c>
      <c r="G46" s="29" t="s">
        <v>761</v>
      </c>
      <c r="H46" s="69"/>
      <c r="I46" s="69"/>
      <c r="J46" s="19" t="s">
        <v>38</v>
      </c>
      <c r="K46" s="29">
        <v>0</v>
      </c>
      <c r="L46" s="2">
        <v>710000000</v>
      </c>
      <c r="M46" s="3" t="s">
        <v>5</v>
      </c>
      <c r="N46" s="3" t="s">
        <v>739</v>
      </c>
      <c r="O46" s="3" t="s">
        <v>5</v>
      </c>
      <c r="P46" s="1" t="s">
        <v>534</v>
      </c>
      <c r="Q46" s="1" t="s">
        <v>740</v>
      </c>
      <c r="R46" s="30" t="s">
        <v>741</v>
      </c>
      <c r="S46" s="19">
        <v>704</v>
      </c>
      <c r="T46" s="29" t="s">
        <v>762</v>
      </c>
      <c r="U46" s="19">
        <v>5</v>
      </c>
      <c r="V46" s="22">
        <v>6900</v>
      </c>
      <c r="W46" s="22">
        <f t="shared" si="1"/>
        <v>34500</v>
      </c>
      <c r="X46" s="22">
        <f t="shared" si="2"/>
        <v>38640.000000000007</v>
      </c>
      <c r="Y46" s="23"/>
      <c r="Z46" s="19">
        <v>2016</v>
      </c>
      <c r="AA46" s="19"/>
    </row>
    <row r="47" spans="1:27" ht="51" x14ac:dyDescent="0.25">
      <c r="A47" s="20" t="s">
        <v>792</v>
      </c>
      <c r="B47" s="1" t="s">
        <v>0</v>
      </c>
      <c r="C47" s="29" t="s">
        <v>763</v>
      </c>
      <c r="D47" s="29" t="s">
        <v>764</v>
      </c>
      <c r="E47" s="29" t="s">
        <v>764</v>
      </c>
      <c r="F47" s="69" t="s">
        <v>765</v>
      </c>
      <c r="G47" s="29" t="s">
        <v>766</v>
      </c>
      <c r="H47" s="69"/>
      <c r="I47" s="69"/>
      <c r="J47" s="19" t="s">
        <v>38</v>
      </c>
      <c r="K47" s="29">
        <v>0</v>
      </c>
      <c r="L47" s="2">
        <v>710000000</v>
      </c>
      <c r="M47" s="3" t="s">
        <v>5</v>
      </c>
      <c r="N47" s="3" t="s">
        <v>739</v>
      </c>
      <c r="O47" s="3" t="s">
        <v>5</v>
      </c>
      <c r="P47" s="1" t="s">
        <v>534</v>
      </c>
      <c r="Q47" s="1" t="s">
        <v>740</v>
      </c>
      <c r="R47" s="30" t="s">
        <v>741</v>
      </c>
      <c r="S47" s="19">
        <v>796</v>
      </c>
      <c r="T47" s="29" t="s">
        <v>762</v>
      </c>
      <c r="U47" s="19">
        <v>5</v>
      </c>
      <c r="V47" s="22">
        <v>4025</v>
      </c>
      <c r="W47" s="22">
        <f t="shared" si="1"/>
        <v>20125</v>
      </c>
      <c r="X47" s="22">
        <f t="shared" si="2"/>
        <v>22540.000000000004</v>
      </c>
      <c r="Y47" s="23"/>
      <c r="Z47" s="19">
        <v>2016</v>
      </c>
      <c r="AA47" s="19"/>
    </row>
    <row r="48" spans="1:27" ht="51" x14ac:dyDescent="0.25">
      <c r="A48" s="20" t="s">
        <v>793</v>
      </c>
      <c r="B48" s="1" t="s">
        <v>0</v>
      </c>
      <c r="C48" s="29" t="s">
        <v>767</v>
      </c>
      <c r="D48" s="29" t="s">
        <v>768</v>
      </c>
      <c r="E48" s="29" t="s">
        <v>769</v>
      </c>
      <c r="F48" s="69" t="s">
        <v>770</v>
      </c>
      <c r="G48" s="29" t="s">
        <v>771</v>
      </c>
      <c r="H48" s="69"/>
      <c r="I48" s="69"/>
      <c r="J48" s="19" t="s">
        <v>38</v>
      </c>
      <c r="K48" s="29">
        <v>0</v>
      </c>
      <c r="L48" s="2">
        <v>710000000</v>
      </c>
      <c r="M48" s="3" t="s">
        <v>5</v>
      </c>
      <c r="N48" s="3" t="s">
        <v>739</v>
      </c>
      <c r="O48" s="3" t="s">
        <v>5</v>
      </c>
      <c r="P48" s="1" t="s">
        <v>534</v>
      </c>
      <c r="Q48" s="1" t="s">
        <v>740</v>
      </c>
      <c r="R48" s="30" t="s">
        <v>741</v>
      </c>
      <c r="S48" s="19">
        <v>796</v>
      </c>
      <c r="T48" s="29" t="s">
        <v>622</v>
      </c>
      <c r="U48" s="19">
        <v>8</v>
      </c>
      <c r="V48" s="22">
        <v>11500</v>
      </c>
      <c r="W48" s="22">
        <f t="shared" si="1"/>
        <v>92000</v>
      </c>
      <c r="X48" s="22">
        <f t="shared" si="2"/>
        <v>103040.00000000001</v>
      </c>
      <c r="Y48" s="23"/>
      <c r="Z48" s="19">
        <v>2016</v>
      </c>
      <c r="AA48" s="19"/>
    </row>
    <row r="49" spans="1:27" ht="51" x14ac:dyDescent="0.25">
      <c r="A49" s="20" t="s">
        <v>794</v>
      </c>
      <c r="B49" s="1" t="s">
        <v>0</v>
      </c>
      <c r="C49" s="29" t="s">
        <v>772</v>
      </c>
      <c r="D49" s="29" t="s">
        <v>773</v>
      </c>
      <c r="E49" s="29" t="s">
        <v>773</v>
      </c>
      <c r="F49" s="69" t="s">
        <v>774</v>
      </c>
      <c r="G49" s="29" t="s">
        <v>775</v>
      </c>
      <c r="H49" s="69"/>
      <c r="I49" s="69"/>
      <c r="J49" s="19" t="s">
        <v>38</v>
      </c>
      <c r="K49" s="29">
        <v>0</v>
      </c>
      <c r="L49" s="2">
        <v>710000000</v>
      </c>
      <c r="M49" s="3" t="s">
        <v>5</v>
      </c>
      <c r="N49" s="3" t="s">
        <v>739</v>
      </c>
      <c r="O49" s="3" t="s">
        <v>5</v>
      </c>
      <c r="P49" s="1" t="s">
        <v>534</v>
      </c>
      <c r="Q49" s="1" t="s">
        <v>740</v>
      </c>
      <c r="R49" s="30" t="s">
        <v>741</v>
      </c>
      <c r="S49" s="19">
        <v>796</v>
      </c>
      <c r="T49" s="29" t="s">
        <v>622</v>
      </c>
      <c r="U49" s="19">
        <v>4</v>
      </c>
      <c r="V49" s="22">
        <v>9200</v>
      </c>
      <c r="W49" s="22">
        <f t="shared" si="1"/>
        <v>36800</v>
      </c>
      <c r="X49" s="22">
        <f t="shared" si="2"/>
        <v>41216.000000000007</v>
      </c>
      <c r="Y49" s="23"/>
      <c r="Z49" s="19">
        <v>2016</v>
      </c>
      <c r="AA49" s="19"/>
    </row>
    <row r="50" spans="1:27" ht="51" x14ac:dyDescent="0.25">
      <c r="A50" s="20" t="s">
        <v>795</v>
      </c>
      <c r="B50" s="1" t="s">
        <v>0</v>
      </c>
      <c r="C50" s="29" t="s">
        <v>776</v>
      </c>
      <c r="D50" s="29" t="s">
        <v>777</v>
      </c>
      <c r="E50" s="29" t="s">
        <v>778</v>
      </c>
      <c r="F50" s="69" t="s">
        <v>779</v>
      </c>
      <c r="G50" s="29" t="s">
        <v>780</v>
      </c>
      <c r="H50" s="69"/>
      <c r="I50" s="69"/>
      <c r="J50" s="19" t="s">
        <v>38</v>
      </c>
      <c r="K50" s="29">
        <v>0</v>
      </c>
      <c r="L50" s="2">
        <v>710000000</v>
      </c>
      <c r="M50" s="3" t="s">
        <v>5</v>
      </c>
      <c r="N50" s="3" t="s">
        <v>739</v>
      </c>
      <c r="O50" s="3" t="s">
        <v>5</v>
      </c>
      <c r="P50" s="1" t="s">
        <v>534</v>
      </c>
      <c r="Q50" s="1" t="s">
        <v>740</v>
      </c>
      <c r="R50" s="30" t="s">
        <v>741</v>
      </c>
      <c r="S50" s="19">
        <v>796</v>
      </c>
      <c r="T50" s="29" t="s">
        <v>622</v>
      </c>
      <c r="U50" s="19">
        <v>15</v>
      </c>
      <c r="V50" s="22">
        <v>3450</v>
      </c>
      <c r="W50" s="22">
        <f t="shared" si="1"/>
        <v>51750</v>
      </c>
      <c r="X50" s="22">
        <f t="shared" si="2"/>
        <v>57960.000000000007</v>
      </c>
      <c r="Y50" s="23"/>
      <c r="Z50" s="19">
        <v>2016</v>
      </c>
      <c r="AA50" s="19"/>
    </row>
    <row r="51" spans="1:27" ht="51" x14ac:dyDescent="0.25">
      <c r="A51" s="20" t="s">
        <v>796</v>
      </c>
      <c r="B51" s="1" t="s">
        <v>0</v>
      </c>
      <c r="C51" s="29" t="s">
        <v>781</v>
      </c>
      <c r="D51" s="29" t="s">
        <v>782</v>
      </c>
      <c r="E51" s="29" t="s">
        <v>783</v>
      </c>
      <c r="F51" s="69" t="s">
        <v>784</v>
      </c>
      <c r="G51" s="29" t="s">
        <v>785</v>
      </c>
      <c r="H51" s="69"/>
      <c r="I51" s="69"/>
      <c r="J51" s="19" t="s">
        <v>38</v>
      </c>
      <c r="K51" s="29">
        <v>0</v>
      </c>
      <c r="L51" s="2">
        <v>710000000</v>
      </c>
      <c r="M51" s="3" t="s">
        <v>5</v>
      </c>
      <c r="N51" s="3" t="s">
        <v>739</v>
      </c>
      <c r="O51" s="3" t="s">
        <v>5</v>
      </c>
      <c r="P51" s="1" t="s">
        <v>534</v>
      </c>
      <c r="Q51" s="1" t="s">
        <v>740</v>
      </c>
      <c r="R51" s="30" t="s">
        <v>741</v>
      </c>
      <c r="S51" s="19">
        <v>796</v>
      </c>
      <c r="T51" s="29" t="s">
        <v>622</v>
      </c>
      <c r="U51" s="19">
        <v>3</v>
      </c>
      <c r="V51" s="22">
        <v>57500</v>
      </c>
      <c r="W51" s="22">
        <f t="shared" si="1"/>
        <v>172500</v>
      </c>
      <c r="X51" s="22">
        <f t="shared" si="2"/>
        <v>193200.00000000003</v>
      </c>
      <c r="Y51" s="23"/>
      <c r="Z51" s="19">
        <v>2016</v>
      </c>
      <c r="AA51" s="19"/>
    </row>
    <row r="52" spans="1:27" ht="102" x14ac:dyDescent="0.25">
      <c r="A52" s="20" t="s">
        <v>825</v>
      </c>
      <c r="B52" s="1" t="s">
        <v>826</v>
      </c>
      <c r="C52" s="1" t="s">
        <v>827</v>
      </c>
      <c r="D52" s="11" t="s">
        <v>828</v>
      </c>
      <c r="E52" s="11" t="s">
        <v>829</v>
      </c>
      <c r="F52" s="2" t="s">
        <v>830</v>
      </c>
      <c r="G52" s="2" t="s">
        <v>831</v>
      </c>
      <c r="H52" s="2" t="s">
        <v>832</v>
      </c>
      <c r="I52" s="2" t="s">
        <v>833</v>
      </c>
      <c r="J52" s="1" t="s">
        <v>38</v>
      </c>
      <c r="K52" s="1">
        <v>100</v>
      </c>
      <c r="L52" s="2">
        <v>710000000</v>
      </c>
      <c r="M52" s="3" t="s">
        <v>5</v>
      </c>
      <c r="N52" s="3" t="s">
        <v>739</v>
      </c>
      <c r="O52" s="3" t="s">
        <v>834</v>
      </c>
      <c r="P52" s="2" t="s">
        <v>835</v>
      </c>
      <c r="Q52" s="1" t="s">
        <v>836</v>
      </c>
      <c r="R52" s="30" t="s">
        <v>741</v>
      </c>
      <c r="S52" s="1">
        <v>168</v>
      </c>
      <c r="T52" s="68" t="s">
        <v>837</v>
      </c>
      <c r="U52" s="17">
        <v>360000</v>
      </c>
      <c r="V52" s="31">
        <v>31895</v>
      </c>
      <c r="W52" s="31">
        <v>11482200000</v>
      </c>
      <c r="X52" s="31">
        <v>12860064000.000002</v>
      </c>
      <c r="Y52" s="17" t="s">
        <v>39</v>
      </c>
      <c r="Z52" s="1">
        <v>2016</v>
      </c>
      <c r="AA52" s="1"/>
    </row>
    <row r="53" spans="1:27" ht="102" x14ac:dyDescent="0.25">
      <c r="A53" s="20" t="s">
        <v>838</v>
      </c>
      <c r="B53" s="1" t="s">
        <v>826</v>
      </c>
      <c r="C53" s="1" t="s">
        <v>827</v>
      </c>
      <c r="D53" s="11" t="s">
        <v>828</v>
      </c>
      <c r="E53" s="11" t="s">
        <v>829</v>
      </c>
      <c r="F53" s="2" t="s">
        <v>830</v>
      </c>
      <c r="G53" s="2" t="s">
        <v>831</v>
      </c>
      <c r="H53" s="2" t="s">
        <v>839</v>
      </c>
      <c r="I53" s="2" t="s">
        <v>840</v>
      </c>
      <c r="J53" s="1" t="s">
        <v>38</v>
      </c>
      <c r="K53" s="1">
        <v>100</v>
      </c>
      <c r="L53" s="2">
        <v>710000000</v>
      </c>
      <c r="M53" s="3" t="s">
        <v>5</v>
      </c>
      <c r="N53" s="3" t="s">
        <v>739</v>
      </c>
      <c r="O53" s="3" t="s">
        <v>841</v>
      </c>
      <c r="P53" s="2" t="s">
        <v>835</v>
      </c>
      <c r="Q53" s="1" t="s">
        <v>836</v>
      </c>
      <c r="R53" s="30" t="s">
        <v>741</v>
      </c>
      <c r="S53" s="1">
        <v>168</v>
      </c>
      <c r="T53" s="68" t="s">
        <v>837</v>
      </c>
      <c r="U53" s="17">
        <v>1455000</v>
      </c>
      <c r="V53" s="31">
        <v>31104</v>
      </c>
      <c r="W53" s="31">
        <v>45256320000</v>
      </c>
      <c r="X53" s="31">
        <v>50687078400.000008</v>
      </c>
      <c r="Y53" s="17" t="s">
        <v>39</v>
      </c>
      <c r="Z53" s="1">
        <v>2016</v>
      </c>
      <c r="AA53" s="1"/>
    </row>
    <row r="54" spans="1:27" ht="102" x14ac:dyDescent="0.25">
      <c r="A54" s="20" t="s">
        <v>842</v>
      </c>
      <c r="B54" s="1" t="s">
        <v>826</v>
      </c>
      <c r="C54" s="1" t="s">
        <v>843</v>
      </c>
      <c r="D54" s="11" t="s">
        <v>844</v>
      </c>
      <c r="E54" s="11" t="s">
        <v>845</v>
      </c>
      <c r="F54" s="2" t="s">
        <v>846</v>
      </c>
      <c r="G54" s="2" t="s">
        <v>847</v>
      </c>
      <c r="H54" s="2" t="s">
        <v>848</v>
      </c>
      <c r="I54" s="2" t="s">
        <v>849</v>
      </c>
      <c r="J54" s="1" t="s">
        <v>4</v>
      </c>
      <c r="K54" s="1">
        <v>0</v>
      </c>
      <c r="L54" s="2">
        <v>710000000</v>
      </c>
      <c r="M54" s="3" t="s">
        <v>5</v>
      </c>
      <c r="N54" s="3" t="s">
        <v>688</v>
      </c>
      <c r="O54" s="3" t="s">
        <v>850</v>
      </c>
      <c r="P54" s="2" t="s">
        <v>534</v>
      </c>
      <c r="Q54" s="1" t="s">
        <v>851</v>
      </c>
      <c r="R54" s="30" t="s">
        <v>741</v>
      </c>
      <c r="S54" s="1">
        <v>168</v>
      </c>
      <c r="T54" s="68" t="s">
        <v>837</v>
      </c>
      <c r="U54" s="17">
        <v>330.85</v>
      </c>
      <c r="V54" s="17">
        <v>803571</v>
      </c>
      <c r="W54" s="17">
        <f t="shared" ref="W54:W60" si="3">U54*V54</f>
        <v>265861465.35000002</v>
      </c>
      <c r="X54" s="17">
        <f t="shared" ref="X54:X60" si="4">W54*1.12</f>
        <v>297764841.19200003</v>
      </c>
      <c r="Y54" s="17"/>
      <c r="Z54" s="1">
        <v>2016</v>
      </c>
      <c r="AA54" s="1"/>
    </row>
    <row r="55" spans="1:27" ht="76.5" x14ac:dyDescent="0.25">
      <c r="A55" s="20" t="s">
        <v>852</v>
      </c>
      <c r="B55" s="1" t="s">
        <v>826</v>
      </c>
      <c r="C55" s="1" t="s">
        <v>843</v>
      </c>
      <c r="D55" s="11" t="s">
        <v>844</v>
      </c>
      <c r="E55" s="11" t="s">
        <v>845</v>
      </c>
      <c r="F55" s="2" t="s">
        <v>846</v>
      </c>
      <c r="G55" s="2" t="s">
        <v>847</v>
      </c>
      <c r="H55" s="2" t="s">
        <v>848</v>
      </c>
      <c r="I55" s="2" t="s">
        <v>849</v>
      </c>
      <c r="J55" s="1" t="s">
        <v>38</v>
      </c>
      <c r="K55" s="1">
        <v>0</v>
      </c>
      <c r="L55" s="2">
        <v>710000000</v>
      </c>
      <c r="M55" s="3" t="s">
        <v>5</v>
      </c>
      <c r="N55" s="3" t="s">
        <v>739</v>
      </c>
      <c r="O55" s="3" t="s">
        <v>850</v>
      </c>
      <c r="P55" s="2" t="s">
        <v>534</v>
      </c>
      <c r="Q55" s="1" t="s">
        <v>853</v>
      </c>
      <c r="R55" s="30" t="s">
        <v>741</v>
      </c>
      <c r="S55" s="1">
        <v>168</v>
      </c>
      <c r="T55" s="68" t="s">
        <v>837</v>
      </c>
      <c r="U55" s="17">
        <v>110.28</v>
      </c>
      <c r="V55" s="17">
        <v>803571</v>
      </c>
      <c r="W55" s="17">
        <f t="shared" si="3"/>
        <v>88617809.879999995</v>
      </c>
      <c r="X55" s="17">
        <f t="shared" si="4"/>
        <v>99251947.065600008</v>
      </c>
      <c r="Y55" s="17"/>
      <c r="Z55" s="1">
        <v>2016</v>
      </c>
      <c r="AA55" s="1"/>
    </row>
    <row r="56" spans="1:27" ht="102" x14ac:dyDescent="0.25">
      <c r="A56" s="20" t="s">
        <v>854</v>
      </c>
      <c r="B56" s="1" t="s">
        <v>826</v>
      </c>
      <c r="C56" s="1" t="s">
        <v>843</v>
      </c>
      <c r="D56" s="11" t="s">
        <v>844</v>
      </c>
      <c r="E56" s="11" t="s">
        <v>845</v>
      </c>
      <c r="F56" s="2" t="s">
        <v>846</v>
      </c>
      <c r="G56" s="2" t="s">
        <v>847</v>
      </c>
      <c r="H56" s="2" t="s">
        <v>848</v>
      </c>
      <c r="I56" s="2" t="s">
        <v>849</v>
      </c>
      <c r="J56" s="1" t="s">
        <v>4</v>
      </c>
      <c r="K56" s="1">
        <v>0</v>
      </c>
      <c r="L56" s="2">
        <v>710000000</v>
      </c>
      <c r="M56" s="3" t="s">
        <v>5</v>
      </c>
      <c r="N56" s="3" t="s">
        <v>688</v>
      </c>
      <c r="O56" s="3" t="s">
        <v>855</v>
      </c>
      <c r="P56" s="2" t="s">
        <v>534</v>
      </c>
      <c r="Q56" s="1" t="s">
        <v>851</v>
      </c>
      <c r="R56" s="30" t="s">
        <v>741</v>
      </c>
      <c r="S56" s="1">
        <v>169</v>
      </c>
      <c r="T56" s="68" t="s">
        <v>837</v>
      </c>
      <c r="U56" s="17">
        <v>1220.3399999999999</v>
      </c>
      <c r="V56" s="17">
        <v>790262</v>
      </c>
      <c r="W56" s="17">
        <v>0</v>
      </c>
      <c r="X56" s="17">
        <f t="shared" si="4"/>
        <v>0</v>
      </c>
      <c r="Y56" s="17"/>
      <c r="Z56" s="1">
        <v>2016</v>
      </c>
      <c r="AA56" s="1"/>
    </row>
    <row r="57" spans="1:27" ht="102" x14ac:dyDescent="0.25">
      <c r="A57" s="20" t="s">
        <v>1026</v>
      </c>
      <c r="B57" s="1" t="s">
        <v>826</v>
      </c>
      <c r="C57" s="1" t="s">
        <v>843</v>
      </c>
      <c r="D57" s="11" t="s">
        <v>844</v>
      </c>
      <c r="E57" s="11" t="s">
        <v>845</v>
      </c>
      <c r="F57" s="2" t="s">
        <v>846</v>
      </c>
      <c r="G57" s="2" t="s">
        <v>847</v>
      </c>
      <c r="H57" s="2" t="s">
        <v>848</v>
      </c>
      <c r="I57" s="2" t="s">
        <v>849</v>
      </c>
      <c r="J57" s="1" t="s">
        <v>4</v>
      </c>
      <c r="K57" s="1">
        <v>0</v>
      </c>
      <c r="L57" s="2">
        <v>710000000</v>
      </c>
      <c r="M57" s="3" t="s">
        <v>5</v>
      </c>
      <c r="N57" s="3" t="s">
        <v>975</v>
      </c>
      <c r="O57" s="3" t="s">
        <v>855</v>
      </c>
      <c r="P57" s="2" t="s">
        <v>534</v>
      </c>
      <c r="Q57" s="1" t="s">
        <v>851</v>
      </c>
      <c r="R57" s="30" t="s">
        <v>741</v>
      </c>
      <c r="S57" s="1">
        <v>169</v>
      </c>
      <c r="T57" s="68" t="s">
        <v>837</v>
      </c>
      <c r="U57" s="17">
        <v>1220.3399999999999</v>
      </c>
      <c r="V57" s="17">
        <v>790262</v>
      </c>
      <c r="W57" s="17">
        <f t="shared" si="3"/>
        <v>964388329.07999992</v>
      </c>
      <c r="X57" s="17">
        <f t="shared" si="4"/>
        <v>1080114928.5696001</v>
      </c>
      <c r="Y57" s="17"/>
      <c r="Z57" s="1">
        <v>2016</v>
      </c>
      <c r="AA57" s="1" t="s">
        <v>589</v>
      </c>
    </row>
    <row r="58" spans="1:27" ht="76.5" x14ac:dyDescent="0.25">
      <c r="A58" s="20" t="s">
        <v>856</v>
      </c>
      <c r="B58" s="1" t="s">
        <v>826</v>
      </c>
      <c r="C58" s="1" t="s">
        <v>843</v>
      </c>
      <c r="D58" s="11" t="s">
        <v>844</v>
      </c>
      <c r="E58" s="11" t="s">
        <v>845</v>
      </c>
      <c r="F58" s="2" t="s">
        <v>846</v>
      </c>
      <c r="G58" s="2" t="s">
        <v>847</v>
      </c>
      <c r="H58" s="2" t="s">
        <v>848</v>
      </c>
      <c r="I58" s="2" t="s">
        <v>849</v>
      </c>
      <c r="J58" s="1" t="s">
        <v>38</v>
      </c>
      <c r="K58" s="1">
        <v>0</v>
      </c>
      <c r="L58" s="2">
        <v>710000000</v>
      </c>
      <c r="M58" s="3" t="s">
        <v>5</v>
      </c>
      <c r="N58" s="3" t="s">
        <v>739</v>
      </c>
      <c r="O58" s="3" t="s">
        <v>855</v>
      </c>
      <c r="P58" s="2" t="s">
        <v>534</v>
      </c>
      <c r="Q58" s="1" t="s">
        <v>853</v>
      </c>
      <c r="R58" s="30" t="s">
        <v>741</v>
      </c>
      <c r="S58" s="1">
        <v>169</v>
      </c>
      <c r="T58" s="68" t="s">
        <v>837</v>
      </c>
      <c r="U58" s="17">
        <v>52.59</v>
      </c>
      <c r="V58" s="17">
        <v>790262</v>
      </c>
      <c r="W58" s="17">
        <f t="shared" si="3"/>
        <v>41559878.580000006</v>
      </c>
      <c r="X58" s="17">
        <f t="shared" si="4"/>
        <v>46547064.009600013</v>
      </c>
      <c r="Y58" s="17" t="s">
        <v>39</v>
      </c>
      <c r="Z58" s="1">
        <v>2016</v>
      </c>
      <c r="AA58" s="1"/>
    </row>
    <row r="59" spans="1:27" ht="76.5" x14ac:dyDescent="0.25">
      <c r="A59" s="20" t="s">
        <v>857</v>
      </c>
      <c r="B59" s="1" t="s">
        <v>826</v>
      </c>
      <c r="C59" s="1" t="s">
        <v>843</v>
      </c>
      <c r="D59" s="11" t="s">
        <v>844</v>
      </c>
      <c r="E59" s="11" t="s">
        <v>845</v>
      </c>
      <c r="F59" s="2" t="s">
        <v>846</v>
      </c>
      <c r="G59" s="2" t="s">
        <v>847</v>
      </c>
      <c r="H59" s="2" t="s">
        <v>848</v>
      </c>
      <c r="I59" s="2" t="s">
        <v>849</v>
      </c>
      <c r="J59" s="1" t="s">
        <v>38</v>
      </c>
      <c r="K59" s="1">
        <v>0</v>
      </c>
      <c r="L59" s="2">
        <v>710000000</v>
      </c>
      <c r="M59" s="3" t="s">
        <v>5</v>
      </c>
      <c r="N59" s="3" t="s">
        <v>739</v>
      </c>
      <c r="O59" s="3" t="s">
        <v>855</v>
      </c>
      <c r="P59" s="2" t="s">
        <v>534</v>
      </c>
      <c r="Q59" s="1" t="s">
        <v>853</v>
      </c>
      <c r="R59" s="30" t="s">
        <v>741</v>
      </c>
      <c r="S59" s="1">
        <v>169</v>
      </c>
      <c r="T59" s="68" t="s">
        <v>837</v>
      </c>
      <c r="U59" s="17">
        <v>188.47</v>
      </c>
      <c r="V59" s="17">
        <v>790262</v>
      </c>
      <c r="W59" s="17">
        <f t="shared" si="3"/>
        <v>148940679.13999999</v>
      </c>
      <c r="X59" s="17">
        <f t="shared" si="4"/>
        <v>166813560.63679999</v>
      </c>
      <c r="Y59" s="17"/>
      <c r="Z59" s="1">
        <v>2016</v>
      </c>
      <c r="AA59" s="1"/>
    </row>
    <row r="60" spans="1:27" ht="51" x14ac:dyDescent="0.25">
      <c r="A60" s="20" t="s">
        <v>1004</v>
      </c>
      <c r="B60" s="1" t="s">
        <v>826</v>
      </c>
      <c r="C60" s="1" t="s">
        <v>1005</v>
      </c>
      <c r="D60" s="11" t="s">
        <v>1006</v>
      </c>
      <c r="E60" s="11" t="s">
        <v>1007</v>
      </c>
      <c r="F60" s="2" t="s">
        <v>1008</v>
      </c>
      <c r="G60" s="2" t="s">
        <v>1008</v>
      </c>
      <c r="H60" s="2" t="s">
        <v>1009</v>
      </c>
      <c r="I60" s="2" t="s">
        <v>1010</v>
      </c>
      <c r="J60" s="1" t="s">
        <v>40</v>
      </c>
      <c r="K60" s="1">
        <v>0</v>
      </c>
      <c r="L60" s="2">
        <v>710000000</v>
      </c>
      <c r="M60" s="3" t="s">
        <v>5</v>
      </c>
      <c r="N60" s="3" t="s">
        <v>596</v>
      </c>
      <c r="O60" s="3" t="s">
        <v>5</v>
      </c>
      <c r="P60" s="2" t="s">
        <v>534</v>
      </c>
      <c r="Q60" s="1" t="s">
        <v>150</v>
      </c>
      <c r="R60" s="30" t="s">
        <v>741</v>
      </c>
      <c r="S60" s="1">
        <v>796</v>
      </c>
      <c r="T60" s="68" t="s">
        <v>622</v>
      </c>
      <c r="U60" s="17">
        <v>5</v>
      </c>
      <c r="V60" s="17">
        <v>369001</v>
      </c>
      <c r="W60" s="17">
        <f t="shared" si="3"/>
        <v>1845005</v>
      </c>
      <c r="X60" s="17">
        <f t="shared" si="4"/>
        <v>2066405.6</v>
      </c>
      <c r="Y60" s="17"/>
      <c r="Z60" s="1">
        <v>2016</v>
      </c>
      <c r="AA60" s="1"/>
    </row>
    <row r="61" spans="1:27" ht="51" x14ac:dyDescent="0.25">
      <c r="A61" s="20" t="s">
        <v>1210</v>
      </c>
      <c r="B61" s="1" t="s">
        <v>0</v>
      </c>
      <c r="C61" s="70" t="s">
        <v>1059</v>
      </c>
      <c r="D61" s="71" t="s">
        <v>1060</v>
      </c>
      <c r="E61" s="72" t="s">
        <v>1061</v>
      </c>
      <c r="F61" s="12" t="s">
        <v>1062</v>
      </c>
      <c r="G61" s="12" t="s">
        <v>1063</v>
      </c>
      <c r="H61" s="12" t="s">
        <v>1062</v>
      </c>
      <c r="I61" s="12" t="s">
        <v>1063</v>
      </c>
      <c r="J61" s="1" t="s">
        <v>40</v>
      </c>
      <c r="K61" s="1">
        <v>30</v>
      </c>
      <c r="L61" s="2">
        <v>710000000</v>
      </c>
      <c r="M61" s="3" t="s">
        <v>648</v>
      </c>
      <c r="N61" s="3" t="s">
        <v>975</v>
      </c>
      <c r="O61" s="3" t="s">
        <v>648</v>
      </c>
      <c r="P61" s="2" t="s">
        <v>534</v>
      </c>
      <c r="Q61" s="1" t="s">
        <v>712</v>
      </c>
      <c r="R61" s="30" t="s">
        <v>1064</v>
      </c>
      <c r="S61" s="1">
        <v>5111</v>
      </c>
      <c r="T61" s="68" t="s">
        <v>1065</v>
      </c>
      <c r="U61" s="17">
        <v>4000</v>
      </c>
      <c r="V61" s="17">
        <v>892.85</v>
      </c>
      <c r="W61" s="17">
        <v>0</v>
      </c>
      <c r="X61" s="17">
        <f>W61*1.12</f>
        <v>0</v>
      </c>
      <c r="Y61" s="17" t="s">
        <v>1066</v>
      </c>
      <c r="Z61" s="1">
        <v>2016</v>
      </c>
      <c r="AA61" s="1"/>
    </row>
    <row r="62" spans="1:27" ht="51" x14ac:dyDescent="0.25">
      <c r="A62" s="20" t="s">
        <v>1268</v>
      </c>
      <c r="B62" s="1" t="s">
        <v>0</v>
      </c>
      <c r="C62" s="70" t="s">
        <v>1059</v>
      </c>
      <c r="D62" s="71" t="s">
        <v>1060</v>
      </c>
      <c r="E62" s="72" t="s">
        <v>1061</v>
      </c>
      <c r="F62" s="12" t="s">
        <v>1062</v>
      </c>
      <c r="G62" s="12" t="s">
        <v>1063</v>
      </c>
      <c r="H62" s="12" t="s">
        <v>1062</v>
      </c>
      <c r="I62" s="12" t="s">
        <v>1063</v>
      </c>
      <c r="J62" s="1" t="s">
        <v>40</v>
      </c>
      <c r="K62" s="1">
        <v>30</v>
      </c>
      <c r="L62" s="2">
        <v>710000000</v>
      </c>
      <c r="M62" s="3" t="s">
        <v>648</v>
      </c>
      <c r="N62" s="3" t="s">
        <v>588</v>
      </c>
      <c r="O62" s="3" t="s">
        <v>648</v>
      </c>
      <c r="P62" s="2" t="s">
        <v>534</v>
      </c>
      <c r="Q62" s="1" t="s">
        <v>1269</v>
      </c>
      <c r="R62" s="30" t="s">
        <v>741</v>
      </c>
      <c r="S62" s="1">
        <v>5111</v>
      </c>
      <c r="T62" s="68" t="s">
        <v>1065</v>
      </c>
      <c r="U62" s="17">
        <v>4000</v>
      </c>
      <c r="V62" s="17">
        <v>892.85</v>
      </c>
      <c r="W62" s="17">
        <v>0</v>
      </c>
      <c r="X62" s="17">
        <f>W62*1.12</f>
        <v>0</v>
      </c>
      <c r="Y62" s="17"/>
      <c r="Z62" s="1">
        <v>2016</v>
      </c>
      <c r="AA62" s="1" t="s">
        <v>1270</v>
      </c>
    </row>
    <row r="63" spans="1:27" ht="51" x14ac:dyDescent="0.25">
      <c r="A63" s="20" t="s">
        <v>1289</v>
      </c>
      <c r="B63" s="1" t="s">
        <v>0</v>
      </c>
      <c r="C63" s="70" t="s">
        <v>1059</v>
      </c>
      <c r="D63" s="71" t="s">
        <v>1060</v>
      </c>
      <c r="E63" s="72" t="s">
        <v>1061</v>
      </c>
      <c r="F63" s="12" t="s">
        <v>1062</v>
      </c>
      <c r="G63" s="12" t="s">
        <v>1063</v>
      </c>
      <c r="H63" s="12" t="s">
        <v>1062</v>
      </c>
      <c r="I63" s="12" t="s">
        <v>1063</v>
      </c>
      <c r="J63" s="1" t="s">
        <v>40</v>
      </c>
      <c r="K63" s="1">
        <v>30</v>
      </c>
      <c r="L63" s="2">
        <v>710000000</v>
      </c>
      <c r="M63" s="3" t="s">
        <v>648</v>
      </c>
      <c r="N63" s="3" t="s">
        <v>1001</v>
      </c>
      <c r="O63" s="3" t="s">
        <v>648</v>
      </c>
      <c r="P63" s="2" t="s">
        <v>534</v>
      </c>
      <c r="Q63" s="1" t="s">
        <v>712</v>
      </c>
      <c r="R63" s="30" t="s">
        <v>741</v>
      </c>
      <c r="S63" s="1">
        <v>5111</v>
      </c>
      <c r="T63" s="68" t="s">
        <v>1065</v>
      </c>
      <c r="U63" s="17">
        <v>4000</v>
      </c>
      <c r="V63" s="17">
        <v>892.85</v>
      </c>
      <c r="W63" s="17">
        <f>U63*V63</f>
        <v>3571400</v>
      </c>
      <c r="X63" s="17">
        <f>W63*1.12</f>
        <v>3999968.0000000005</v>
      </c>
      <c r="Y63" s="17"/>
      <c r="Z63" s="1">
        <v>2016</v>
      </c>
      <c r="AA63" s="1" t="s">
        <v>548</v>
      </c>
    </row>
    <row r="64" spans="1:27" ht="51" x14ac:dyDescent="0.25">
      <c r="A64" s="20" t="s">
        <v>1211</v>
      </c>
      <c r="B64" s="1" t="s">
        <v>0</v>
      </c>
      <c r="C64" s="70" t="s">
        <v>1067</v>
      </c>
      <c r="D64" s="71" t="s">
        <v>1068</v>
      </c>
      <c r="E64" s="72" t="s">
        <v>1068</v>
      </c>
      <c r="F64" s="12" t="s">
        <v>1069</v>
      </c>
      <c r="G64" s="12" t="s">
        <v>1070</v>
      </c>
      <c r="H64" s="12" t="s">
        <v>1071</v>
      </c>
      <c r="I64" s="12" t="s">
        <v>1072</v>
      </c>
      <c r="J64" s="1" t="s">
        <v>38</v>
      </c>
      <c r="K64" s="1">
        <v>0</v>
      </c>
      <c r="L64" s="2">
        <v>710000000</v>
      </c>
      <c r="M64" s="3" t="s">
        <v>648</v>
      </c>
      <c r="N64" s="3" t="s">
        <v>975</v>
      </c>
      <c r="O64" s="3" t="s">
        <v>648</v>
      </c>
      <c r="P64" s="2" t="s">
        <v>534</v>
      </c>
      <c r="Q64" s="1" t="s">
        <v>718</v>
      </c>
      <c r="R64" s="30" t="s">
        <v>741</v>
      </c>
      <c r="S64" s="1">
        <v>796</v>
      </c>
      <c r="T64" s="68" t="s">
        <v>622</v>
      </c>
      <c r="U64" s="17">
        <v>400</v>
      </c>
      <c r="V64" s="17">
        <v>223.21</v>
      </c>
      <c r="W64" s="17">
        <f>V64*U64</f>
        <v>89284</v>
      </c>
      <c r="X64" s="17">
        <f>W64*1.12</f>
        <v>99998.080000000016</v>
      </c>
      <c r="Y64" s="17"/>
      <c r="Z64" s="1">
        <v>2016</v>
      </c>
      <c r="AA64" s="1"/>
    </row>
    <row r="65" spans="1:27" ht="51" x14ac:dyDescent="0.25">
      <c r="A65" s="20" t="s">
        <v>1212</v>
      </c>
      <c r="B65" s="1" t="s">
        <v>0</v>
      </c>
      <c r="C65" s="70" t="s">
        <v>1073</v>
      </c>
      <c r="D65" s="71" t="s">
        <v>1068</v>
      </c>
      <c r="E65" s="72" t="s">
        <v>1068</v>
      </c>
      <c r="F65" s="12" t="s">
        <v>1074</v>
      </c>
      <c r="G65" s="12" t="s">
        <v>1075</v>
      </c>
      <c r="H65" s="12" t="s">
        <v>1076</v>
      </c>
      <c r="I65" s="12" t="s">
        <v>1077</v>
      </c>
      <c r="J65" s="1" t="s">
        <v>38</v>
      </c>
      <c r="K65" s="1">
        <v>0</v>
      </c>
      <c r="L65" s="2">
        <v>710000000</v>
      </c>
      <c r="M65" s="3" t="s">
        <v>648</v>
      </c>
      <c r="N65" s="3" t="s">
        <v>975</v>
      </c>
      <c r="O65" s="3" t="s">
        <v>648</v>
      </c>
      <c r="P65" s="2" t="s">
        <v>534</v>
      </c>
      <c r="Q65" s="1" t="s">
        <v>718</v>
      </c>
      <c r="R65" s="30" t="s">
        <v>741</v>
      </c>
      <c r="S65" s="1">
        <v>796</v>
      </c>
      <c r="T65" s="68" t="s">
        <v>622</v>
      </c>
      <c r="U65" s="17">
        <v>400</v>
      </c>
      <c r="V65" s="17">
        <v>223.21</v>
      </c>
      <c r="W65" s="17">
        <f t="shared" ref="W65:W71" si="5">V65*U65</f>
        <v>89284</v>
      </c>
      <c r="X65" s="17">
        <f t="shared" ref="X65:X71" si="6">W65*1.12</f>
        <v>99998.080000000016</v>
      </c>
      <c r="Y65" s="17"/>
      <c r="Z65" s="1">
        <v>2016</v>
      </c>
      <c r="AA65" s="1"/>
    </row>
    <row r="66" spans="1:27" ht="51" x14ac:dyDescent="0.25">
      <c r="A66" s="20" t="s">
        <v>1213</v>
      </c>
      <c r="B66" s="1" t="s">
        <v>0</v>
      </c>
      <c r="C66" s="70" t="s">
        <v>1078</v>
      </c>
      <c r="D66" s="71" t="s">
        <v>1079</v>
      </c>
      <c r="E66" s="72" t="s">
        <v>1079</v>
      </c>
      <c r="F66" s="12" t="s">
        <v>1080</v>
      </c>
      <c r="G66" s="12" t="s">
        <v>1081</v>
      </c>
      <c r="H66" s="12" t="s">
        <v>1082</v>
      </c>
      <c r="I66" s="12" t="s">
        <v>1083</v>
      </c>
      <c r="J66" s="1" t="s">
        <v>38</v>
      </c>
      <c r="K66" s="1">
        <v>0</v>
      </c>
      <c r="L66" s="2">
        <v>710000000</v>
      </c>
      <c r="M66" s="3" t="s">
        <v>648</v>
      </c>
      <c r="N66" s="3" t="s">
        <v>975</v>
      </c>
      <c r="O66" s="3" t="s">
        <v>648</v>
      </c>
      <c r="P66" s="2" t="s">
        <v>534</v>
      </c>
      <c r="Q66" s="1" t="s">
        <v>718</v>
      </c>
      <c r="R66" s="30" t="s">
        <v>741</v>
      </c>
      <c r="S66" s="1">
        <v>796</v>
      </c>
      <c r="T66" s="68" t="s">
        <v>622</v>
      </c>
      <c r="U66" s="17">
        <v>500</v>
      </c>
      <c r="V66" s="17">
        <v>265</v>
      </c>
      <c r="W66" s="17">
        <f t="shared" si="5"/>
        <v>132500</v>
      </c>
      <c r="X66" s="17">
        <f t="shared" si="6"/>
        <v>148400</v>
      </c>
      <c r="Y66" s="17"/>
      <c r="Z66" s="1">
        <v>2016</v>
      </c>
      <c r="AA66" s="1"/>
    </row>
    <row r="67" spans="1:27" ht="51" x14ac:dyDescent="0.25">
      <c r="A67" s="20" t="s">
        <v>1214</v>
      </c>
      <c r="B67" s="1" t="s">
        <v>0</v>
      </c>
      <c r="C67" s="70" t="s">
        <v>1084</v>
      </c>
      <c r="D67" s="71" t="s">
        <v>1085</v>
      </c>
      <c r="E67" s="72" t="s">
        <v>1085</v>
      </c>
      <c r="F67" s="12" t="s">
        <v>1086</v>
      </c>
      <c r="G67" s="12" t="s">
        <v>1086</v>
      </c>
      <c r="H67" s="12" t="s">
        <v>1086</v>
      </c>
      <c r="I67" s="12" t="s">
        <v>1087</v>
      </c>
      <c r="J67" s="1" t="s">
        <v>38</v>
      </c>
      <c r="K67" s="1">
        <v>0</v>
      </c>
      <c r="L67" s="2">
        <v>710000000</v>
      </c>
      <c r="M67" s="3" t="s">
        <v>648</v>
      </c>
      <c r="N67" s="3" t="s">
        <v>975</v>
      </c>
      <c r="O67" s="3" t="s">
        <v>648</v>
      </c>
      <c r="P67" s="2" t="s">
        <v>534</v>
      </c>
      <c r="Q67" s="1" t="s">
        <v>718</v>
      </c>
      <c r="R67" s="30" t="s">
        <v>741</v>
      </c>
      <c r="S67" s="1">
        <v>796</v>
      </c>
      <c r="T67" s="68" t="s">
        <v>622</v>
      </c>
      <c r="U67" s="17">
        <v>500</v>
      </c>
      <c r="V67" s="17">
        <v>219.58</v>
      </c>
      <c r="W67" s="17">
        <f t="shared" si="5"/>
        <v>109790</v>
      </c>
      <c r="X67" s="17">
        <f t="shared" si="6"/>
        <v>122964.80000000002</v>
      </c>
      <c r="Y67" s="17"/>
      <c r="Z67" s="1">
        <v>2016</v>
      </c>
      <c r="AA67" s="1"/>
    </row>
    <row r="68" spans="1:27" ht="51" x14ac:dyDescent="0.25">
      <c r="A68" s="20" t="s">
        <v>1215</v>
      </c>
      <c r="B68" s="1" t="s">
        <v>0</v>
      </c>
      <c r="C68" s="70" t="s">
        <v>1088</v>
      </c>
      <c r="D68" s="71" t="s">
        <v>1089</v>
      </c>
      <c r="E68" s="72" t="s">
        <v>1090</v>
      </c>
      <c r="F68" s="12" t="s">
        <v>1091</v>
      </c>
      <c r="G68" s="12" t="s">
        <v>1092</v>
      </c>
      <c r="H68" s="12" t="s">
        <v>1091</v>
      </c>
      <c r="I68" s="12" t="s">
        <v>1092</v>
      </c>
      <c r="J68" s="1" t="s">
        <v>38</v>
      </c>
      <c r="K68" s="1">
        <v>0</v>
      </c>
      <c r="L68" s="2">
        <v>710000000</v>
      </c>
      <c r="M68" s="3" t="s">
        <v>648</v>
      </c>
      <c r="N68" s="3" t="s">
        <v>975</v>
      </c>
      <c r="O68" s="3" t="s">
        <v>648</v>
      </c>
      <c r="P68" s="2" t="s">
        <v>534</v>
      </c>
      <c r="Q68" s="1" t="s">
        <v>718</v>
      </c>
      <c r="R68" s="30" t="s">
        <v>741</v>
      </c>
      <c r="S68" s="1">
        <v>796</v>
      </c>
      <c r="T68" s="68" t="s">
        <v>622</v>
      </c>
      <c r="U68" s="17">
        <v>3000</v>
      </c>
      <c r="V68" s="17">
        <v>91</v>
      </c>
      <c r="W68" s="17">
        <f t="shared" si="5"/>
        <v>273000</v>
      </c>
      <c r="X68" s="17">
        <f t="shared" si="6"/>
        <v>305760</v>
      </c>
      <c r="Y68" s="17"/>
      <c r="Z68" s="1">
        <v>2016</v>
      </c>
      <c r="AA68" s="1"/>
    </row>
    <row r="69" spans="1:27" ht="51" x14ac:dyDescent="0.25">
      <c r="A69" s="20" t="s">
        <v>1216</v>
      </c>
      <c r="B69" s="1" t="s">
        <v>0</v>
      </c>
      <c r="C69" s="70" t="s">
        <v>1093</v>
      </c>
      <c r="D69" s="71" t="s">
        <v>1094</v>
      </c>
      <c r="E69" s="72" t="s">
        <v>1094</v>
      </c>
      <c r="F69" s="12" t="s">
        <v>1095</v>
      </c>
      <c r="G69" s="12" t="s">
        <v>1096</v>
      </c>
      <c r="H69" s="12" t="s">
        <v>1095</v>
      </c>
      <c r="I69" s="12" t="s">
        <v>1096</v>
      </c>
      <c r="J69" s="1" t="s">
        <v>38</v>
      </c>
      <c r="K69" s="1">
        <v>30</v>
      </c>
      <c r="L69" s="2">
        <v>710000000</v>
      </c>
      <c r="M69" s="3" t="s">
        <v>648</v>
      </c>
      <c r="N69" s="3" t="s">
        <v>975</v>
      </c>
      <c r="O69" s="3" t="s">
        <v>648</v>
      </c>
      <c r="P69" s="2" t="s">
        <v>534</v>
      </c>
      <c r="Q69" s="1" t="s">
        <v>712</v>
      </c>
      <c r="R69" s="30" t="s">
        <v>1064</v>
      </c>
      <c r="S69" s="1">
        <v>5111</v>
      </c>
      <c r="T69" s="68" t="s">
        <v>1065</v>
      </c>
      <c r="U69" s="17">
        <v>3000</v>
      </c>
      <c r="V69" s="17">
        <v>124.11</v>
      </c>
      <c r="W69" s="17">
        <f t="shared" si="5"/>
        <v>372330</v>
      </c>
      <c r="X69" s="17">
        <f t="shared" si="6"/>
        <v>417009.60000000003</v>
      </c>
      <c r="Y69" s="17" t="s">
        <v>1097</v>
      </c>
      <c r="Z69" s="1">
        <v>2016</v>
      </c>
      <c r="AA69" s="1"/>
    </row>
    <row r="70" spans="1:27" ht="51" x14ac:dyDescent="0.25">
      <c r="A70" s="20" t="s">
        <v>1217</v>
      </c>
      <c r="B70" s="1" t="s">
        <v>0</v>
      </c>
      <c r="C70" s="70" t="s">
        <v>1098</v>
      </c>
      <c r="D70" s="71" t="s">
        <v>1060</v>
      </c>
      <c r="E70" s="72" t="s">
        <v>1061</v>
      </c>
      <c r="F70" s="12" t="s">
        <v>1099</v>
      </c>
      <c r="G70" s="12" t="s">
        <v>1100</v>
      </c>
      <c r="H70" s="12" t="s">
        <v>1101</v>
      </c>
      <c r="I70" s="12" t="s">
        <v>1102</v>
      </c>
      <c r="J70" s="1" t="s">
        <v>38</v>
      </c>
      <c r="K70" s="1">
        <v>0</v>
      </c>
      <c r="L70" s="2">
        <v>710000000</v>
      </c>
      <c r="M70" s="3" t="s">
        <v>648</v>
      </c>
      <c r="N70" s="3" t="s">
        <v>975</v>
      </c>
      <c r="O70" s="3" t="s">
        <v>648</v>
      </c>
      <c r="P70" s="2" t="s">
        <v>534</v>
      </c>
      <c r="Q70" s="1" t="s">
        <v>718</v>
      </c>
      <c r="R70" s="30" t="s">
        <v>741</v>
      </c>
      <c r="S70" s="1">
        <v>736</v>
      </c>
      <c r="T70" s="68" t="s">
        <v>1103</v>
      </c>
      <c r="U70" s="17">
        <v>50</v>
      </c>
      <c r="V70" s="17">
        <v>13303.57</v>
      </c>
      <c r="W70" s="17">
        <f t="shared" si="5"/>
        <v>665178.5</v>
      </c>
      <c r="X70" s="17">
        <f t="shared" si="6"/>
        <v>744999.92</v>
      </c>
      <c r="Y70" s="17"/>
      <c r="Z70" s="1">
        <v>2016</v>
      </c>
      <c r="AA70" s="1"/>
    </row>
    <row r="71" spans="1:27" ht="51" x14ac:dyDescent="0.25">
      <c r="A71" s="20" t="s">
        <v>1218</v>
      </c>
      <c r="B71" s="1" t="s">
        <v>0</v>
      </c>
      <c r="C71" s="70" t="s">
        <v>1104</v>
      </c>
      <c r="D71" s="71" t="s">
        <v>1105</v>
      </c>
      <c r="E71" s="72" t="s">
        <v>1106</v>
      </c>
      <c r="F71" s="12" t="s">
        <v>1107</v>
      </c>
      <c r="G71" s="12" t="s">
        <v>1108</v>
      </c>
      <c r="H71" s="12" t="s">
        <v>1107</v>
      </c>
      <c r="I71" s="12" t="s">
        <v>1108</v>
      </c>
      <c r="J71" s="1" t="s">
        <v>38</v>
      </c>
      <c r="K71" s="1">
        <v>0</v>
      </c>
      <c r="L71" s="2">
        <v>710000000</v>
      </c>
      <c r="M71" s="3" t="s">
        <v>648</v>
      </c>
      <c r="N71" s="3" t="s">
        <v>975</v>
      </c>
      <c r="O71" s="3" t="s">
        <v>648</v>
      </c>
      <c r="P71" s="2" t="s">
        <v>534</v>
      </c>
      <c r="Q71" s="1" t="s">
        <v>718</v>
      </c>
      <c r="R71" s="30" t="s">
        <v>741</v>
      </c>
      <c r="S71" s="1">
        <v>796</v>
      </c>
      <c r="T71" s="68" t="s">
        <v>622</v>
      </c>
      <c r="U71" s="17">
        <v>20</v>
      </c>
      <c r="V71" s="17">
        <v>18750.240000000002</v>
      </c>
      <c r="W71" s="17">
        <f t="shared" si="5"/>
        <v>375004.80000000005</v>
      </c>
      <c r="X71" s="17">
        <f t="shared" si="6"/>
        <v>420005.37600000011</v>
      </c>
      <c r="Y71" s="17"/>
      <c r="Z71" s="1">
        <v>2016</v>
      </c>
      <c r="AA71" s="1"/>
    </row>
    <row r="72" spans="1:27" ht="63.75" x14ac:dyDescent="0.25">
      <c r="A72" s="20" t="s">
        <v>1219</v>
      </c>
      <c r="B72" s="1" t="s">
        <v>0</v>
      </c>
      <c r="C72" s="70" t="s">
        <v>1109</v>
      </c>
      <c r="D72" s="71" t="s">
        <v>1110</v>
      </c>
      <c r="E72" s="72" t="s">
        <v>1111</v>
      </c>
      <c r="F72" s="12" t="s">
        <v>1112</v>
      </c>
      <c r="G72" s="12" t="s">
        <v>1113</v>
      </c>
      <c r="H72" s="12" t="s">
        <v>1114</v>
      </c>
      <c r="I72" s="12" t="s">
        <v>1115</v>
      </c>
      <c r="J72" s="1" t="s">
        <v>38</v>
      </c>
      <c r="K72" s="1">
        <v>100</v>
      </c>
      <c r="L72" s="2">
        <v>710000000</v>
      </c>
      <c r="M72" s="3" t="s">
        <v>648</v>
      </c>
      <c r="N72" s="3" t="s">
        <v>975</v>
      </c>
      <c r="O72" s="3" t="s">
        <v>648</v>
      </c>
      <c r="P72" s="2" t="s">
        <v>534</v>
      </c>
      <c r="Q72" s="1" t="s">
        <v>1243</v>
      </c>
      <c r="R72" s="30" t="s">
        <v>1064</v>
      </c>
      <c r="S72" s="1">
        <v>796</v>
      </c>
      <c r="T72" s="68" t="s">
        <v>622</v>
      </c>
      <c r="U72" s="17">
        <v>30000</v>
      </c>
      <c r="V72" s="17">
        <v>39.17</v>
      </c>
      <c r="W72" s="17">
        <f>V72*U72</f>
        <v>1175100</v>
      </c>
      <c r="X72" s="17">
        <f>W72*1.12</f>
        <v>1316112.0000000002</v>
      </c>
      <c r="Y72" s="17" t="s">
        <v>1066</v>
      </c>
      <c r="Z72" s="1">
        <v>2016</v>
      </c>
      <c r="AA72" s="1"/>
    </row>
    <row r="73" spans="1:27" ht="63.75" x14ac:dyDescent="0.25">
      <c r="A73" s="20" t="s">
        <v>1220</v>
      </c>
      <c r="B73" s="1" t="s">
        <v>0</v>
      </c>
      <c r="C73" s="70" t="s">
        <v>1116</v>
      </c>
      <c r="D73" s="71" t="s">
        <v>1117</v>
      </c>
      <c r="E73" s="72" t="s">
        <v>1117</v>
      </c>
      <c r="F73" s="12" t="s">
        <v>1118</v>
      </c>
      <c r="G73" s="12" t="s">
        <v>1119</v>
      </c>
      <c r="H73" s="12" t="s">
        <v>1120</v>
      </c>
      <c r="I73" s="12" t="s">
        <v>1121</v>
      </c>
      <c r="J73" s="1" t="s">
        <v>38</v>
      </c>
      <c r="K73" s="1">
        <v>100</v>
      </c>
      <c r="L73" s="2">
        <v>710000000</v>
      </c>
      <c r="M73" s="3" t="s">
        <v>648</v>
      </c>
      <c r="N73" s="3" t="s">
        <v>975</v>
      </c>
      <c r="O73" s="3" t="s">
        <v>648</v>
      </c>
      <c r="P73" s="2" t="s">
        <v>534</v>
      </c>
      <c r="Q73" s="1" t="s">
        <v>1243</v>
      </c>
      <c r="R73" s="30" t="s">
        <v>1064</v>
      </c>
      <c r="S73" s="1">
        <v>796</v>
      </c>
      <c r="T73" s="68" t="s">
        <v>622</v>
      </c>
      <c r="U73" s="17">
        <v>20000</v>
      </c>
      <c r="V73" s="17">
        <v>10</v>
      </c>
      <c r="W73" s="17">
        <v>200000</v>
      </c>
      <c r="X73" s="17">
        <f>W73*1.12</f>
        <v>224000.00000000003</v>
      </c>
      <c r="Y73" s="17" t="s">
        <v>1066</v>
      </c>
      <c r="Z73" s="1">
        <v>2016</v>
      </c>
      <c r="AA73" s="1"/>
    </row>
    <row r="74" spans="1:27" ht="63.75" x14ac:dyDescent="0.25">
      <c r="A74" s="20" t="s">
        <v>1221</v>
      </c>
      <c r="B74" s="1" t="s">
        <v>0</v>
      </c>
      <c r="C74" s="70" t="s">
        <v>1122</v>
      </c>
      <c r="D74" s="71" t="s">
        <v>1123</v>
      </c>
      <c r="E74" s="72" t="s">
        <v>1123</v>
      </c>
      <c r="F74" s="12" t="s">
        <v>1124</v>
      </c>
      <c r="G74" s="12" t="s">
        <v>1125</v>
      </c>
      <c r="H74" s="12" t="s">
        <v>1126</v>
      </c>
      <c r="I74" s="12" t="s">
        <v>1127</v>
      </c>
      <c r="J74" s="1" t="s">
        <v>38</v>
      </c>
      <c r="K74" s="1">
        <v>100</v>
      </c>
      <c r="L74" s="2">
        <v>710000000</v>
      </c>
      <c r="M74" s="3" t="s">
        <v>648</v>
      </c>
      <c r="N74" s="3" t="s">
        <v>975</v>
      </c>
      <c r="O74" s="3" t="s">
        <v>648</v>
      </c>
      <c r="P74" s="2" t="s">
        <v>534</v>
      </c>
      <c r="Q74" s="1" t="s">
        <v>1243</v>
      </c>
      <c r="R74" s="30" t="s">
        <v>1064</v>
      </c>
      <c r="S74" s="1">
        <v>796</v>
      </c>
      <c r="T74" s="68" t="s">
        <v>622</v>
      </c>
      <c r="U74" s="17">
        <v>20000</v>
      </c>
      <c r="V74" s="17">
        <v>14</v>
      </c>
      <c r="W74" s="17">
        <f t="shared" ref="W74:W87" si="7">V74*U74</f>
        <v>280000</v>
      </c>
      <c r="X74" s="17">
        <f t="shared" ref="X74:X87" si="8">W74*1.12</f>
        <v>313600.00000000006</v>
      </c>
      <c r="Y74" s="17" t="s">
        <v>1066</v>
      </c>
      <c r="Z74" s="1">
        <v>2016</v>
      </c>
      <c r="AA74" s="1"/>
    </row>
    <row r="75" spans="1:27" ht="89.25" x14ac:dyDescent="0.25">
      <c r="A75" s="20" t="s">
        <v>1222</v>
      </c>
      <c r="B75" s="1" t="s">
        <v>0</v>
      </c>
      <c r="C75" s="70" t="s">
        <v>1128</v>
      </c>
      <c r="D75" s="71" t="s">
        <v>1129</v>
      </c>
      <c r="E75" s="72" t="s">
        <v>1129</v>
      </c>
      <c r="F75" s="12" t="s">
        <v>1130</v>
      </c>
      <c r="G75" s="12" t="s">
        <v>1131</v>
      </c>
      <c r="H75" s="12" t="s">
        <v>1132</v>
      </c>
      <c r="I75" s="12" t="s">
        <v>1133</v>
      </c>
      <c r="J75" s="1" t="s">
        <v>38</v>
      </c>
      <c r="K75" s="1">
        <v>100</v>
      </c>
      <c r="L75" s="2">
        <v>710000000</v>
      </c>
      <c r="M75" s="3" t="s">
        <v>648</v>
      </c>
      <c r="N75" s="3" t="s">
        <v>975</v>
      </c>
      <c r="O75" s="3" t="s">
        <v>648</v>
      </c>
      <c r="P75" s="2" t="s">
        <v>534</v>
      </c>
      <c r="Q75" s="1" t="s">
        <v>1243</v>
      </c>
      <c r="R75" s="30" t="s">
        <v>1064</v>
      </c>
      <c r="S75" s="1">
        <v>796</v>
      </c>
      <c r="T75" s="68" t="s">
        <v>622</v>
      </c>
      <c r="U75" s="17">
        <v>20</v>
      </c>
      <c r="V75" s="17">
        <v>2000</v>
      </c>
      <c r="W75" s="17">
        <f t="shared" si="7"/>
        <v>40000</v>
      </c>
      <c r="X75" s="17">
        <f t="shared" si="8"/>
        <v>44800.000000000007</v>
      </c>
      <c r="Y75" s="17" t="s">
        <v>1066</v>
      </c>
      <c r="Z75" s="1">
        <v>2016</v>
      </c>
      <c r="AA75" s="1"/>
    </row>
    <row r="76" spans="1:27" ht="63.75" x14ac:dyDescent="0.25">
      <c r="A76" s="20" t="s">
        <v>1223</v>
      </c>
      <c r="B76" s="1" t="s">
        <v>0</v>
      </c>
      <c r="C76" s="70" t="s">
        <v>1134</v>
      </c>
      <c r="D76" s="71" t="s">
        <v>1135</v>
      </c>
      <c r="E76" s="72" t="s">
        <v>1135</v>
      </c>
      <c r="F76" s="12" t="s">
        <v>1136</v>
      </c>
      <c r="G76" s="12" t="s">
        <v>1137</v>
      </c>
      <c r="H76" s="12" t="s">
        <v>1138</v>
      </c>
      <c r="I76" s="12" t="s">
        <v>1139</v>
      </c>
      <c r="J76" s="1" t="s">
        <v>38</v>
      </c>
      <c r="K76" s="1">
        <v>100</v>
      </c>
      <c r="L76" s="2">
        <v>710000000</v>
      </c>
      <c r="M76" s="3" t="s">
        <v>648</v>
      </c>
      <c r="N76" s="3" t="s">
        <v>975</v>
      </c>
      <c r="O76" s="3" t="s">
        <v>648</v>
      </c>
      <c r="P76" s="2" t="s">
        <v>534</v>
      </c>
      <c r="Q76" s="1" t="s">
        <v>1243</v>
      </c>
      <c r="R76" s="30" t="s">
        <v>1064</v>
      </c>
      <c r="S76" s="1">
        <v>796</v>
      </c>
      <c r="T76" s="68" t="s">
        <v>622</v>
      </c>
      <c r="U76" s="17">
        <v>45</v>
      </c>
      <c r="V76" s="17">
        <v>12000</v>
      </c>
      <c r="W76" s="17">
        <f t="shared" si="7"/>
        <v>540000</v>
      </c>
      <c r="X76" s="17">
        <f t="shared" si="8"/>
        <v>604800</v>
      </c>
      <c r="Y76" s="17" t="s">
        <v>1066</v>
      </c>
      <c r="Z76" s="1">
        <v>2016</v>
      </c>
      <c r="AA76" s="1"/>
    </row>
    <row r="77" spans="1:27" ht="63.75" x14ac:dyDescent="0.25">
      <c r="A77" s="20" t="s">
        <v>1224</v>
      </c>
      <c r="B77" s="1" t="s">
        <v>0</v>
      </c>
      <c r="C77" s="70" t="s">
        <v>1140</v>
      </c>
      <c r="D77" s="71" t="s">
        <v>1135</v>
      </c>
      <c r="E77" s="72" t="s">
        <v>1135</v>
      </c>
      <c r="F77" s="12" t="s">
        <v>1141</v>
      </c>
      <c r="G77" s="12" t="s">
        <v>1142</v>
      </c>
      <c r="H77" s="12" t="s">
        <v>1143</v>
      </c>
      <c r="I77" s="12" t="s">
        <v>1144</v>
      </c>
      <c r="J77" s="1" t="s">
        <v>38</v>
      </c>
      <c r="K77" s="1">
        <v>100</v>
      </c>
      <c r="L77" s="2">
        <v>710000000</v>
      </c>
      <c r="M77" s="3" t="s">
        <v>648</v>
      </c>
      <c r="N77" s="3" t="s">
        <v>975</v>
      </c>
      <c r="O77" s="3" t="s">
        <v>648</v>
      </c>
      <c r="P77" s="2" t="s">
        <v>534</v>
      </c>
      <c r="Q77" s="1" t="s">
        <v>1243</v>
      </c>
      <c r="R77" s="30" t="s">
        <v>1064</v>
      </c>
      <c r="S77" s="1">
        <v>796</v>
      </c>
      <c r="T77" s="68" t="s">
        <v>622</v>
      </c>
      <c r="U77" s="17">
        <v>150</v>
      </c>
      <c r="V77" s="17">
        <v>2000</v>
      </c>
      <c r="W77" s="17">
        <f t="shared" si="7"/>
        <v>300000</v>
      </c>
      <c r="X77" s="17">
        <f t="shared" si="8"/>
        <v>336000.00000000006</v>
      </c>
      <c r="Y77" s="17" t="s">
        <v>1066</v>
      </c>
      <c r="Z77" s="1">
        <v>2016</v>
      </c>
      <c r="AA77" s="1"/>
    </row>
    <row r="78" spans="1:27" ht="63.75" x14ac:dyDescent="0.25">
      <c r="A78" s="20" t="s">
        <v>1225</v>
      </c>
      <c r="B78" s="1" t="s">
        <v>0</v>
      </c>
      <c r="C78" s="70" t="s">
        <v>1145</v>
      </c>
      <c r="D78" s="71" t="s">
        <v>1146</v>
      </c>
      <c r="E78" s="72" t="s">
        <v>1147</v>
      </c>
      <c r="F78" s="12" t="s">
        <v>1148</v>
      </c>
      <c r="G78" s="12" t="s">
        <v>1149</v>
      </c>
      <c r="H78" s="12" t="s">
        <v>1150</v>
      </c>
      <c r="I78" s="12" t="s">
        <v>1151</v>
      </c>
      <c r="J78" s="1" t="s">
        <v>38</v>
      </c>
      <c r="K78" s="1">
        <v>100</v>
      </c>
      <c r="L78" s="2">
        <v>710000000</v>
      </c>
      <c r="M78" s="3" t="s">
        <v>648</v>
      </c>
      <c r="N78" s="3" t="s">
        <v>975</v>
      </c>
      <c r="O78" s="3" t="s">
        <v>648</v>
      </c>
      <c r="P78" s="2" t="s">
        <v>534</v>
      </c>
      <c r="Q78" s="1" t="s">
        <v>1243</v>
      </c>
      <c r="R78" s="30" t="s">
        <v>1064</v>
      </c>
      <c r="S78" s="1">
        <v>796</v>
      </c>
      <c r="T78" s="68" t="s">
        <v>622</v>
      </c>
      <c r="U78" s="17">
        <v>200</v>
      </c>
      <c r="V78" s="17">
        <v>750</v>
      </c>
      <c r="W78" s="17">
        <f t="shared" si="7"/>
        <v>150000</v>
      </c>
      <c r="X78" s="17">
        <f t="shared" si="8"/>
        <v>168000.00000000003</v>
      </c>
      <c r="Y78" s="17" t="s">
        <v>1066</v>
      </c>
      <c r="Z78" s="1">
        <v>2016</v>
      </c>
      <c r="AA78" s="1"/>
    </row>
    <row r="79" spans="1:27" ht="114.75" x14ac:dyDescent="0.25">
      <c r="A79" s="20" t="s">
        <v>1226</v>
      </c>
      <c r="B79" s="1" t="s">
        <v>0</v>
      </c>
      <c r="C79" s="70" t="s">
        <v>1152</v>
      </c>
      <c r="D79" s="71" t="s">
        <v>1135</v>
      </c>
      <c r="E79" s="72" t="s">
        <v>1135</v>
      </c>
      <c r="F79" s="12" t="s">
        <v>1153</v>
      </c>
      <c r="G79" s="12" t="s">
        <v>1154</v>
      </c>
      <c r="H79" s="12" t="s">
        <v>1155</v>
      </c>
      <c r="I79" s="12" t="s">
        <v>1156</v>
      </c>
      <c r="J79" s="1" t="s">
        <v>38</v>
      </c>
      <c r="K79" s="1">
        <v>100</v>
      </c>
      <c r="L79" s="2">
        <v>710000000</v>
      </c>
      <c r="M79" s="3" t="s">
        <v>648</v>
      </c>
      <c r="N79" s="3" t="s">
        <v>975</v>
      </c>
      <c r="O79" s="3" t="s">
        <v>648</v>
      </c>
      <c r="P79" s="2" t="s">
        <v>534</v>
      </c>
      <c r="Q79" s="1" t="s">
        <v>1243</v>
      </c>
      <c r="R79" s="30" t="s">
        <v>1064</v>
      </c>
      <c r="S79" s="1">
        <v>796</v>
      </c>
      <c r="T79" s="68" t="s">
        <v>622</v>
      </c>
      <c r="U79" s="17">
        <v>22</v>
      </c>
      <c r="V79" s="17">
        <v>15000</v>
      </c>
      <c r="W79" s="17">
        <f t="shared" si="7"/>
        <v>330000</v>
      </c>
      <c r="X79" s="17">
        <f t="shared" si="8"/>
        <v>369600.00000000006</v>
      </c>
      <c r="Y79" s="17" t="s">
        <v>1066</v>
      </c>
      <c r="Z79" s="1">
        <v>2016</v>
      </c>
      <c r="AA79" s="1"/>
    </row>
    <row r="80" spans="1:27" ht="63.75" x14ac:dyDescent="0.25">
      <c r="A80" s="20" t="s">
        <v>1227</v>
      </c>
      <c r="B80" s="1" t="s">
        <v>0</v>
      </c>
      <c r="C80" s="70" t="s">
        <v>1157</v>
      </c>
      <c r="D80" s="71" t="s">
        <v>1158</v>
      </c>
      <c r="E80" s="72" t="s">
        <v>1158</v>
      </c>
      <c r="F80" s="12" t="s">
        <v>1159</v>
      </c>
      <c r="G80" s="12" t="s">
        <v>1160</v>
      </c>
      <c r="H80" s="12" t="s">
        <v>1161</v>
      </c>
      <c r="I80" s="12" t="s">
        <v>1162</v>
      </c>
      <c r="J80" s="1" t="s">
        <v>38</v>
      </c>
      <c r="K80" s="1">
        <v>100</v>
      </c>
      <c r="L80" s="2">
        <v>710000000</v>
      </c>
      <c r="M80" s="3" t="s">
        <v>648</v>
      </c>
      <c r="N80" s="3" t="s">
        <v>975</v>
      </c>
      <c r="O80" s="3" t="s">
        <v>648</v>
      </c>
      <c r="P80" s="2" t="s">
        <v>534</v>
      </c>
      <c r="Q80" s="1" t="s">
        <v>1243</v>
      </c>
      <c r="R80" s="30" t="s">
        <v>1064</v>
      </c>
      <c r="S80" s="1">
        <v>796</v>
      </c>
      <c r="T80" s="68" t="s">
        <v>622</v>
      </c>
      <c r="U80" s="17">
        <v>500</v>
      </c>
      <c r="V80" s="17">
        <v>1400</v>
      </c>
      <c r="W80" s="17">
        <f t="shared" si="7"/>
        <v>700000</v>
      </c>
      <c r="X80" s="17">
        <f t="shared" si="8"/>
        <v>784000.00000000012</v>
      </c>
      <c r="Y80" s="17" t="s">
        <v>1066</v>
      </c>
      <c r="Z80" s="1">
        <v>2016</v>
      </c>
      <c r="AA80" s="1"/>
    </row>
    <row r="81" spans="1:27" ht="63.75" x14ac:dyDescent="0.25">
      <c r="A81" s="20" t="s">
        <v>1228</v>
      </c>
      <c r="B81" s="1" t="s">
        <v>0</v>
      </c>
      <c r="C81" s="70" t="s">
        <v>1163</v>
      </c>
      <c r="D81" s="71" t="s">
        <v>1164</v>
      </c>
      <c r="E81" s="72" t="s">
        <v>1165</v>
      </c>
      <c r="F81" s="12" t="s">
        <v>1166</v>
      </c>
      <c r="G81" s="12" t="s">
        <v>1167</v>
      </c>
      <c r="H81" s="12" t="s">
        <v>1168</v>
      </c>
      <c r="I81" s="12" t="s">
        <v>1169</v>
      </c>
      <c r="J81" s="1" t="s">
        <v>38</v>
      </c>
      <c r="K81" s="1">
        <v>100</v>
      </c>
      <c r="L81" s="2">
        <v>710000000</v>
      </c>
      <c r="M81" s="3" t="s">
        <v>648</v>
      </c>
      <c r="N81" s="3" t="s">
        <v>975</v>
      </c>
      <c r="O81" s="3" t="s">
        <v>648</v>
      </c>
      <c r="P81" s="2" t="s">
        <v>534</v>
      </c>
      <c r="Q81" s="1" t="s">
        <v>1243</v>
      </c>
      <c r="R81" s="30" t="s">
        <v>1064</v>
      </c>
      <c r="S81" s="1">
        <v>796</v>
      </c>
      <c r="T81" s="68" t="s">
        <v>622</v>
      </c>
      <c r="U81" s="17">
        <v>70</v>
      </c>
      <c r="V81" s="17">
        <v>7000</v>
      </c>
      <c r="W81" s="17">
        <f t="shared" si="7"/>
        <v>490000</v>
      </c>
      <c r="X81" s="17">
        <f t="shared" si="8"/>
        <v>548800</v>
      </c>
      <c r="Y81" s="17" t="s">
        <v>1066</v>
      </c>
      <c r="Z81" s="1">
        <v>2016</v>
      </c>
      <c r="AA81" s="1"/>
    </row>
    <row r="82" spans="1:27" ht="63.75" x14ac:dyDescent="0.25">
      <c r="A82" s="20" t="s">
        <v>1229</v>
      </c>
      <c r="B82" s="1" t="s">
        <v>0</v>
      </c>
      <c r="C82" s="70" t="s">
        <v>1170</v>
      </c>
      <c r="D82" s="71" t="s">
        <v>1171</v>
      </c>
      <c r="E82" s="72" t="s">
        <v>1172</v>
      </c>
      <c r="F82" s="12" t="s">
        <v>1173</v>
      </c>
      <c r="G82" s="12" t="s">
        <v>1174</v>
      </c>
      <c r="H82" s="12" t="s">
        <v>1175</v>
      </c>
      <c r="I82" s="12" t="s">
        <v>1176</v>
      </c>
      <c r="J82" s="1" t="s">
        <v>38</v>
      </c>
      <c r="K82" s="1">
        <v>100</v>
      </c>
      <c r="L82" s="2">
        <v>710000000</v>
      </c>
      <c r="M82" s="3" t="s">
        <v>648</v>
      </c>
      <c r="N82" s="3" t="s">
        <v>975</v>
      </c>
      <c r="O82" s="3" t="s">
        <v>648</v>
      </c>
      <c r="P82" s="2" t="s">
        <v>534</v>
      </c>
      <c r="Q82" s="1" t="s">
        <v>1243</v>
      </c>
      <c r="R82" s="30" t="s">
        <v>1064</v>
      </c>
      <c r="S82" s="1">
        <v>796</v>
      </c>
      <c r="T82" s="68" t="s">
        <v>622</v>
      </c>
      <c r="U82" s="17">
        <v>300</v>
      </c>
      <c r="V82" s="17">
        <v>1900</v>
      </c>
      <c r="W82" s="17">
        <f t="shared" si="7"/>
        <v>570000</v>
      </c>
      <c r="X82" s="17">
        <f t="shared" si="8"/>
        <v>638400.00000000012</v>
      </c>
      <c r="Y82" s="17" t="s">
        <v>1066</v>
      </c>
      <c r="Z82" s="1">
        <v>2016</v>
      </c>
      <c r="AA82" s="1"/>
    </row>
    <row r="83" spans="1:27" ht="102" x14ac:dyDescent="0.25">
      <c r="A83" s="20" t="s">
        <v>1230</v>
      </c>
      <c r="B83" s="1" t="s">
        <v>0</v>
      </c>
      <c r="C83" s="70" t="s">
        <v>1177</v>
      </c>
      <c r="D83" s="71" t="s">
        <v>1171</v>
      </c>
      <c r="E83" s="72" t="s">
        <v>1172</v>
      </c>
      <c r="F83" s="12" t="s">
        <v>1178</v>
      </c>
      <c r="G83" s="12" t="s">
        <v>1179</v>
      </c>
      <c r="H83" s="12" t="s">
        <v>1180</v>
      </c>
      <c r="I83" s="12" t="s">
        <v>1181</v>
      </c>
      <c r="J83" s="1" t="s">
        <v>38</v>
      </c>
      <c r="K83" s="1">
        <v>100</v>
      </c>
      <c r="L83" s="2">
        <v>710000000</v>
      </c>
      <c r="M83" s="3" t="s">
        <v>648</v>
      </c>
      <c r="N83" s="3" t="s">
        <v>975</v>
      </c>
      <c r="O83" s="3" t="s">
        <v>648</v>
      </c>
      <c r="P83" s="2" t="s">
        <v>534</v>
      </c>
      <c r="Q83" s="1" t="s">
        <v>1243</v>
      </c>
      <c r="R83" s="30" t="s">
        <v>1064</v>
      </c>
      <c r="S83" s="1">
        <v>796</v>
      </c>
      <c r="T83" s="68" t="s">
        <v>622</v>
      </c>
      <c r="U83" s="17">
        <v>300</v>
      </c>
      <c r="V83" s="17">
        <v>2200</v>
      </c>
      <c r="W83" s="17">
        <f t="shared" si="7"/>
        <v>660000</v>
      </c>
      <c r="X83" s="17">
        <f t="shared" si="8"/>
        <v>739200.00000000012</v>
      </c>
      <c r="Y83" s="17" t="s">
        <v>1066</v>
      </c>
      <c r="Z83" s="1">
        <v>2016</v>
      </c>
      <c r="AA83" s="1"/>
    </row>
    <row r="84" spans="1:27" ht="63.75" x14ac:dyDescent="0.25">
      <c r="A84" s="20" t="s">
        <v>1231</v>
      </c>
      <c r="B84" s="1" t="s">
        <v>0</v>
      </c>
      <c r="C84" s="70" t="s">
        <v>1182</v>
      </c>
      <c r="D84" s="71" t="s">
        <v>1183</v>
      </c>
      <c r="E84" s="72" t="s">
        <v>1184</v>
      </c>
      <c r="F84" s="12" t="s">
        <v>1185</v>
      </c>
      <c r="G84" s="12" t="s">
        <v>1186</v>
      </c>
      <c r="H84" s="12" t="s">
        <v>1187</v>
      </c>
      <c r="I84" s="12" t="s">
        <v>1188</v>
      </c>
      <c r="J84" s="1" t="s">
        <v>38</v>
      </c>
      <c r="K84" s="1">
        <v>100</v>
      </c>
      <c r="L84" s="2">
        <v>710000000</v>
      </c>
      <c r="M84" s="3" t="s">
        <v>648</v>
      </c>
      <c r="N84" s="3" t="s">
        <v>975</v>
      </c>
      <c r="O84" s="3" t="s">
        <v>648</v>
      </c>
      <c r="P84" s="2" t="s">
        <v>534</v>
      </c>
      <c r="Q84" s="1" t="s">
        <v>1243</v>
      </c>
      <c r="R84" s="30" t="s">
        <v>1064</v>
      </c>
      <c r="S84" s="1">
        <v>796</v>
      </c>
      <c r="T84" s="68" t="s">
        <v>622</v>
      </c>
      <c r="U84" s="17">
        <v>100</v>
      </c>
      <c r="V84" s="17">
        <v>1550</v>
      </c>
      <c r="W84" s="17">
        <f t="shared" si="7"/>
        <v>155000</v>
      </c>
      <c r="X84" s="17">
        <f t="shared" si="8"/>
        <v>173600.00000000003</v>
      </c>
      <c r="Y84" s="17" t="s">
        <v>1066</v>
      </c>
      <c r="Z84" s="1">
        <v>2016</v>
      </c>
      <c r="AA84" s="1"/>
    </row>
    <row r="85" spans="1:27" ht="114.75" x14ac:dyDescent="0.25">
      <c r="A85" s="20" t="s">
        <v>1232</v>
      </c>
      <c r="B85" s="1" t="s">
        <v>0</v>
      </c>
      <c r="C85" s="70" t="s">
        <v>1189</v>
      </c>
      <c r="D85" s="71" t="s">
        <v>1190</v>
      </c>
      <c r="E85" s="72" t="s">
        <v>1191</v>
      </c>
      <c r="F85" s="12" t="s">
        <v>1192</v>
      </c>
      <c r="G85" s="12" t="s">
        <v>1193</v>
      </c>
      <c r="H85" s="12" t="s">
        <v>1194</v>
      </c>
      <c r="I85" s="12" t="s">
        <v>1195</v>
      </c>
      <c r="J85" s="1" t="s">
        <v>38</v>
      </c>
      <c r="K85" s="1">
        <v>100</v>
      </c>
      <c r="L85" s="2">
        <v>710000000</v>
      </c>
      <c r="M85" s="3" t="s">
        <v>648</v>
      </c>
      <c r="N85" s="3" t="s">
        <v>975</v>
      </c>
      <c r="O85" s="3" t="s">
        <v>648</v>
      </c>
      <c r="P85" s="2" t="s">
        <v>534</v>
      </c>
      <c r="Q85" s="1" t="s">
        <v>1243</v>
      </c>
      <c r="R85" s="30" t="s">
        <v>1064</v>
      </c>
      <c r="S85" s="1">
        <v>796</v>
      </c>
      <c r="T85" s="68" t="s">
        <v>622</v>
      </c>
      <c r="U85" s="17">
        <v>40</v>
      </c>
      <c r="V85" s="17">
        <v>6500</v>
      </c>
      <c r="W85" s="17">
        <f t="shared" si="7"/>
        <v>260000</v>
      </c>
      <c r="X85" s="17">
        <f t="shared" si="8"/>
        <v>291200</v>
      </c>
      <c r="Y85" s="17" t="s">
        <v>1066</v>
      </c>
      <c r="Z85" s="1">
        <v>2016</v>
      </c>
      <c r="AA85" s="1"/>
    </row>
    <row r="86" spans="1:27" ht="63.75" x14ac:dyDescent="0.25">
      <c r="A86" s="20" t="s">
        <v>1233</v>
      </c>
      <c r="B86" s="1" t="s">
        <v>0</v>
      </c>
      <c r="C86" s="70" t="s">
        <v>1196</v>
      </c>
      <c r="D86" s="71" t="s">
        <v>1197</v>
      </c>
      <c r="E86" s="72" t="s">
        <v>1197</v>
      </c>
      <c r="F86" s="12" t="s">
        <v>1198</v>
      </c>
      <c r="G86" s="12" t="s">
        <v>1199</v>
      </c>
      <c r="H86" s="12" t="s">
        <v>1200</v>
      </c>
      <c r="I86" s="12" t="s">
        <v>1201</v>
      </c>
      <c r="J86" s="1" t="s">
        <v>38</v>
      </c>
      <c r="K86" s="1">
        <v>100</v>
      </c>
      <c r="L86" s="2">
        <v>710000000</v>
      </c>
      <c r="M86" s="3" t="s">
        <v>648</v>
      </c>
      <c r="N86" s="3" t="s">
        <v>975</v>
      </c>
      <c r="O86" s="3" t="s">
        <v>648</v>
      </c>
      <c r="P86" s="2" t="s">
        <v>534</v>
      </c>
      <c r="Q86" s="1" t="s">
        <v>1243</v>
      </c>
      <c r="R86" s="30" t="s">
        <v>1064</v>
      </c>
      <c r="S86" s="1">
        <v>796</v>
      </c>
      <c r="T86" s="68" t="s">
        <v>622</v>
      </c>
      <c r="U86" s="17">
        <v>10</v>
      </c>
      <c r="V86" s="17">
        <v>15000</v>
      </c>
      <c r="W86" s="17">
        <f t="shared" si="7"/>
        <v>150000</v>
      </c>
      <c r="X86" s="17">
        <f t="shared" si="8"/>
        <v>168000.00000000003</v>
      </c>
      <c r="Y86" s="17" t="s">
        <v>1066</v>
      </c>
      <c r="Z86" s="1">
        <v>2016</v>
      </c>
      <c r="AA86" s="1"/>
    </row>
    <row r="87" spans="1:27" ht="63.75" x14ac:dyDescent="0.25">
      <c r="A87" s="20" t="s">
        <v>1234</v>
      </c>
      <c r="B87" s="1" t="s">
        <v>0</v>
      </c>
      <c r="C87" s="70" t="s">
        <v>1202</v>
      </c>
      <c r="D87" s="71" t="s">
        <v>1203</v>
      </c>
      <c r="E87" s="72" t="s">
        <v>1203</v>
      </c>
      <c r="F87" s="12" t="s">
        <v>1204</v>
      </c>
      <c r="G87" s="12" t="s">
        <v>1205</v>
      </c>
      <c r="H87" s="12" t="s">
        <v>1206</v>
      </c>
      <c r="I87" s="12" t="s">
        <v>1207</v>
      </c>
      <c r="J87" s="1" t="s">
        <v>38</v>
      </c>
      <c r="K87" s="1">
        <v>100</v>
      </c>
      <c r="L87" s="2">
        <v>710000000</v>
      </c>
      <c r="M87" s="3" t="s">
        <v>648</v>
      </c>
      <c r="N87" s="3" t="s">
        <v>975</v>
      </c>
      <c r="O87" s="3" t="s">
        <v>648</v>
      </c>
      <c r="P87" s="2" t="s">
        <v>534</v>
      </c>
      <c r="Q87" s="1" t="s">
        <v>1243</v>
      </c>
      <c r="R87" s="30" t="s">
        <v>1064</v>
      </c>
      <c r="S87" s="1" t="s">
        <v>1208</v>
      </c>
      <c r="T87" s="68" t="s">
        <v>1209</v>
      </c>
      <c r="U87" s="17">
        <v>30</v>
      </c>
      <c r="V87" s="17">
        <v>8108</v>
      </c>
      <c r="W87" s="17">
        <f t="shared" si="7"/>
        <v>243240</v>
      </c>
      <c r="X87" s="17">
        <f t="shared" si="8"/>
        <v>272428.80000000005</v>
      </c>
      <c r="Y87" s="17" t="s">
        <v>1066</v>
      </c>
      <c r="Z87" s="1">
        <v>2016</v>
      </c>
      <c r="AA87" s="1"/>
    </row>
    <row r="88" spans="1:27" ht="15" customHeight="1" x14ac:dyDescent="0.25">
      <c r="A88" s="67" t="s">
        <v>52</v>
      </c>
      <c r="B88" s="13"/>
      <c r="C88" s="13"/>
      <c r="D88" s="13"/>
      <c r="E88" s="13"/>
      <c r="F88" s="13"/>
      <c r="G88" s="13"/>
      <c r="H88" s="13"/>
      <c r="I88" s="13"/>
      <c r="J88" s="13"/>
      <c r="K88" s="13"/>
      <c r="L88" s="13"/>
      <c r="M88" s="13"/>
      <c r="N88" s="13"/>
      <c r="O88" s="13"/>
      <c r="P88" s="13"/>
      <c r="Q88" s="13"/>
      <c r="R88" s="13"/>
      <c r="S88" s="13"/>
      <c r="T88" s="13"/>
      <c r="U88" s="13"/>
      <c r="V88" s="13"/>
      <c r="W88" s="73">
        <f>SUBTOTAL(9,W36:W87)</f>
        <v>58310597410.330002</v>
      </c>
      <c r="X88" s="73">
        <f>SUBTOTAL(9,X36:X87)</f>
        <v>65307869099.569618</v>
      </c>
      <c r="Y88" s="13"/>
      <c r="Z88" s="13"/>
      <c r="AA88" s="13"/>
    </row>
    <row r="89" spans="1:27" ht="15" customHeight="1" x14ac:dyDescent="0.25">
      <c r="A89" s="67" t="s">
        <v>106</v>
      </c>
      <c r="B89" s="13"/>
      <c r="C89" s="13"/>
      <c r="D89" s="13"/>
      <c r="E89" s="13"/>
      <c r="F89" s="13"/>
      <c r="G89" s="13"/>
      <c r="H89" s="13"/>
      <c r="I89" s="13"/>
      <c r="J89" s="13"/>
      <c r="K89" s="13"/>
      <c r="L89" s="13"/>
      <c r="M89" s="13"/>
      <c r="N89" s="13"/>
      <c r="O89" s="13"/>
      <c r="P89" s="13"/>
      <c r="Q89" s="13"/>
      <c r="R89" s="13"/>
      <c r="S89" s="13"/>
      <c r="T89" s="13"/>
      <c r="U89" s="13"/>
      <c r="V89" s="13"/>
      <c r="W89" s="73"/>
      <c r="X89" s="74"/>
      <c r="Y89" s="13"/>
      <c r="Z89" s="13"/>
      <c r="AA89" s="13"/>
    </row>
    <row r="90" spans="1:27" ht="165.75" customHeight="1" x14ac:dyDescent="0.25">
      <c r="A90" s="20" t="s">
        <v>108</v>
      </c>
      <c r="B90" s="1" t="s">
        <v>0</v>
      </c>
      <c r="C90" s="1" t="s">
        <v>234</v>
      </c>
      <c r="D90" s="11" t="s">
        <v>235</v>
      </c>
      <c r="E90" s="11" t="s">
        <v>236</v>
      </c>
      <c r="F90" s="2" t="s">
        <v>235</v>
      </c>
      <c r="G90" s="2" t="s">
        <v>236</v>
      </c>
      <c r="H90" s="2" t="s">
        <v>371</v>
      </c>
      <c r="I90" s="12" t="s">
        <v>372</v>
      </c>
      <c r="J90" s="1" t="s">
        <v>4</v>
      </c>
      <c r="K90" s="1">
        <v>50</v>
      </c>
      <c r="L90" s="2">
        <v>710000000</v>
      </c>
      <c r="M90" s="3" t="s">
        <v>5</v>
      </c>
      <c r="N90" s="3" t="s">
        <v>138</v>
      </c>
      <c r="O90" s="1" t="s">
        <v>6</v>
      </c>
      <c r="P90" s="2"/>
      <c r="Q90" s="1" t="s">
        <v>374</v>
      </c>
      <c r="R90" s="30" t="s">
        <v>518</v>
      </c>
      <c r="S90" s="1"/>
      <c r="T90" s="68"/>
      <c r="U90" s="1"/>
      <c r="V90" s="1"/>
      <c r="W90" s="17">
        <v>74100000</v>
      </c>
      <c r="X90" s="17">
        <f t="shared" ref="X90:X99" si="9">W90*1.12</f>
        <v>82992000.000000015</v>
      </c>
      <c r="Y90" s="17"/>
      <c r="Z90" s="1">
        <v>2016</v>
      </c>
      <c r="AA90" s="1"/>
    </row>
    <row r="91" spans="1:27" ht="51" customHeight="1" x14ac:dyDescent="0.25">
      <c r="A91" s="20" t="s">
        <v>560</v>
      </c>
      <c r="B91" s="1" t="s">
        <v>0</v>
      </c>
      <c r="C91" s="1" t="s">
        <v>562</v>
      </c>
      <c r="D91" s="11" t="s">
        <v>563</v>
      </c>
      <c r="E91" s="11" t="s">
        <v>564</v>
      </c>
      <c r="F91" s="2" t="s">
        <v>563</v>
      </c>
      <c r="G91" s="2" t="s">
        <v>564</v>
      </c>
      <c r="H91" s="12" t="s">
        <v>566</v>
      </c>
      <c r="I91" s="2" t="s">
        <v>564</v>
      </c>
      <c r="J91" s="1" t="s">
        <v>4</v>
      </c>
      <c r="K91" s="2">
        <v>80</v>
      </c>
      <c r="L91" s="2">
        <v>710000000</v>
      </c>
      <c r="M91" s="3" t="s">
        <v>5</v>
      </c>
      <c r="N91" s="3" t="s">
        <v>551</v>
      </c>
      <c r="O91" s="2" t="s">
        <v>6</v>
      </c>
      <c r="P91" s="1"/>
      <c r="Q91" s="1" t="s">
        <v>552</v>
      </c>
      <c r="R91" s="30" t="s">
        <v>518</v>
      </c>
      <c r="S91" s="68"/>
      <c r="T91" s="1"/>
      <c r="U91" s="1"/>
      <c r="V91" s="17"/>
      <c r="W91" s="17">
        <v>30180000</v>
      </c>
      <c r="X91" s="17">
        <f t="shared" si="9"/>
        <v>33801600</v>
      </c>
      <c r="Y91" s="1"/>
      <c r="Z91" s="1">
        <v>2016</v>
      </c>
      <c r="AA91" s="75"/>
    </row>
    <row r="92" spans="1:27" ht="75" customHeight="1" x14ac:dyDescent="0.25">
      <c r="A92" s="20" t="s">
        <v>561</v>
      </c>
      <c r="B92" s="1" t="s">
        <v>0</v>
      </c>
      <c r="C92" s="1" t="s">
        <v>562</v>
      </c>
      <c r="D92" s="11" t="s">
        <v>563</v>
      </c>
      <c r="E92" s="11" t="s">
        <v>564</v>
      </c>
      <c r="F92" s="2" t="s">
        <v>563</v>
      </c>
      <c r="G92" s="2" t="s">
        <v>564</v>
      </c>
      <c r="H92" s="12" t="s">
        <v>566</v>
      </c>
      <c r="I92" s="2" t="s">
        <v>564</v>
      </c>
      <c r="J92" s="1" t="s">
        <v>38</v>
      </c>
      <c r="K92" s="2">
        <v>80</v>
      </c>
      <c r="L92" s="2">
        <v>710000000</v>
      </c>
      <c r="M92" s="3" t="s">
        <v>5</v>
      </c>
      <c r="N92" s="3" t="s">
        <v>551</v>
      </c>
      <c r="O92" s="2" t="s">
        <v>6</v>
      </c>
      <c r="P92" s="1"/>
      <c r="Q92" s="1" t="s">
        <v>565</v>
      </c>
      <c r="R92" s="30" t="s">
        <v>518</v>
      </c>
      <c r="S92" s="68"/>
      <c r="T92" s="1"/>
      <c r="U92" s="1"/>
      <c r="V92" s="17"/>
      <c r="W92" s="17">
        <v>1500000</v>
      </c>
      <c r="X92" s="17">
        <f t="shared" si="9"/>
        <v>1680000.0000000002</v>
      </c>
      <c r="Y92" s="1"/>
      <c r="Z92" s="1">
        <v>2016</v>
      </c>
      <c r="AA92" s="75"/>
    </row>
    <row r="93" spans="1:27" ht="75" customHeight="1" x14ac:dyDescent="0.25">
      <c r="A93" s="20" t="s">
        <v>726</v>
      </c>
      <c r="B93" s="1" t="s">
        <v>0</v>
      </c>
      <c r="C93" s="29" t="s">
        <v>727</v>
      </c>
      <c r="D93" s="29" t="s">
        <v>728</v>
      </c>
      <c r="E93" s="29" t="s">
        <v>729</v>
      </c>
      <c r="F93" s="69" t="s">
        <v>728</v>
      </c>
      <c r="G93" s="29" t="s">
        <v>729</v>
      </c>
      <c r="H93" s="69" t="s">
        <v>730</v>
      </c>
      <c r="I93" s="69" t="s">
        <v>731</v>
      </c>
      <c r="J93" s="19" t="s">
        <v>4</v>
      </c>
      <c r="K93" s="29">
        <v>50</v>
      </c>
      <c r="L93" s="2">
        <v>710000000</v>
      </c>
      <c r="M93" s="3" t="s">
        <v>5</v>
      </c>
      <c r="N93" s="3" t="s">
        <v>688</v>
      </c>
      <c r="O93" s="1" t="s">
        <v>131</v>
      </c>
      <c r="P93" s="1"/>
      <c r="Q93" s="1" t="s">
        <v>150</v>
      </c>
      <c r="R93" s="30" t="s">
        <v>518</v>
      </c>
      <c r="S93" s="19"/>
      <c r="T93" s="29"/>
      <c r="U93" s="19"/>
      <c r="V93" s="19"/>
      <c r="W93" s="22">
        <v>0</v>
      </c>
      <c r="X93" s="22">
        <f t="shared" si="9"/>
        <v>0</v>
      </c>
      <c r="Y93" s="23"/>
      <c r="Z93" s="19">
        <v>2016</v>
      </c>
      <c r="AA93" s="19"/>
    </row>
    <row r="94" spans="1:27" ht="75" customHeight="1" x14ac:dyDescent="0.25">
      <c r="A94" s="20" t="s">
        <v>821</v>
      </c>
      <c r="B94" s="1" t="s">
        <v>0</v>
      </c>
      <c r="C94" s="29" t="s">
        <v>727</v>
      </c>
      <c r="D94" s="29" t="s">
        <v>728</v>
      </c>
      <c r="E94" s="29" t="s">
        <v>729</v>
      </c>
      <c r="F94" s="69" t="s">
        <v>728</v>
      </c>
      <c r="G94" s="29" t="s">
        <v>729</v>
      </c>
      <c r="H94" s="69" t="s">
        <v>730</v>
      </c>
      <c r="I94" s="69" t="s">
        <v>731</v>
      </c>
      <c r="J94" s="19" t="s">
        <v>4</v>
      </c>
      <c r="K94" s="29">
        <v>50</v>
      </c>
      <c r="L94" s="2">
        <v>710000000</v>
      </c>
      <c r="M94" s="3" t="s">
        <v>5</v>
      </c>
      <c r="N94" s="3" t="s">
        <v>596</v>
      </c>
      <c r="O94" s="1" t="s">
        <v>131</v>
      </c>
      <c r="P94" s="1"/>
      <c r="Q94" s="1" t="s">
        <v>820</v>
      </c>
      <c r="R94" s="30" t="s">
        <v>518</v>
      </c>
      <c r="S94" s="19"/>
      <c r="T94" s="29"/>
      <c r="U94" s="19"/>
      <c r="V94" s="19"/>
      <c r="W94" s="22">
        <v>0</v>
      </c>
      <c r="X94" s="22">
        <f t="shared" si="9"/>
        <v>0</v>
      </c>
      <c r="Y94" s="23"/>
      <c r="Z94" s="19">
        <v>2016</v>
      </c>
      <c r="AA94" s="19" t="s">
        <v>548</v>
      </c>
    </row>
    <row r="95" spans="1:27" ht="75" customHeight="1" x14ac:dyDescent="0.25">
      <c r="A95" s="20" t="s">
        <v>1290</v>
      </c>
      <c r="B95" s="1" t="s">
        <v>0</v>
      </c>
      <c r="C95" s="29" t="s">
        <v>727</v>
      </c>
      <c r="D95" s="29" t="s">
        <v>728</v>
      </c>
      <c r="E95" s="29" t="s">
        <v>729</v>
      </c>
      <c r="F95" s="69" t="s">
        <v>728</v>
      </c>
      <c r="G95" s="29" t="s">
        <v>729</v>
      </c>
      <c r="H95" s="69" t="s">
        <v>730</v>
      </c>
      <c r="I95" s="69" t="s">
        <v>731</v>
      </c>
      <c r="J95" s="19" t="s">
        <v>4</v>
      </c>
      <c r="K95" s="29">
        <v>50</v>
      </c>
      <c r="L95" s="2">
        <v>710000000</v>
      </c>
      <c r="M95" s="3" t="s">
        <v>5</v>
      </c>
      <c r="N95" s="3" t="s">
        <v>1001</v>
      </c>
      <c r="O95" s="1" t="s">
        <v>131</v>
      </c>
      <c r="P95" s="1"/>
      <c r="Q95" s="1" t="s">
        <v>150</v>
      </c>
      <c r="R95" s="30" t="s">
        <v>518</v>
      </c>
      <c r="S95" s="19"/>
      <c r="T95" s="29"/>
      <c r="U95" s="19"/>
      <c r="V95" s="19"/>
      <c r="W95" s="22">
        <v>2117339000</v>
      </c>
      <c r="X95" s="22">
        <f t="shared" si="9"/>
        <v>2371419680</v>
      </c>
      <c r="Y95" s="23"/>
      <c r="Z95" s="19">
        <v>2016</v>
      </c>
      <c r="AA95" s="19" t="s">
        <v>548</v>
      </c>
    </row>
    <row r="96" spans="1:27" ht="75" customHeight="1" x14ac:dyDescent="0.25">
      <c r="A96" s="20" t="s">
        <v>858</v>
      </c>
      <c r="B96" s="1" t="s">
        <v>826</v>
      </c>
      <c r="C96" s="1" t="s">
        <v>859</v>
      </c>
      <c r="D96" s="2" t="s">
        <v>860</v>
      </c>
      <c r="E96" s="11" t="s">
        <v>861</v>
      </c>
      <c r="F96" s="2" t="s">
        <v>860</v>
      </c>
      <c r="G96" s="11" t="s">
        <v>861</v>
      </c>
      <c r="H96" s="2" t="s">
        <v>862</v>
      </c>
      <c r="I96" s="2" t="s">
        <v>863</v>
      </c>
      <c r="J96" s="1" t="s">
        <v>38</v>
      </c>
      <c r="K96" s="1">
        <v>100</v>
      </c>
      <c r="L96" s="2">
        <v>710000000</v>
      </c>
      <c r="M96" s="3" t="s">
        <v>5</v>
      </c>
      <c r="N96" s="3" t="s">
        <v>739</v>
      </c>
      <c r="O96" s="3" t="s">
        <v>864</v>
      </c>
      <c r="P96" s="2"/>
      <c r="Q96" s="1" t="s">
        <v>836</v>
      </c>
      <c r="R96" s="30" t="s">
        <v>865</v>
      </c>
      <c r="S96" s="1"/>
      <c r="T96" s="68"/>
      <c r="U96" s="17"/>
      <c r="V96" s="17"/>
      <c r="W96" s="17">
        <v>6376450533.1740122</v>
      </c>
      <c r="X96" s="17">
        <f t="shared" si="9"/>
        <v>7141624597.1548939</v>
      </c>
      <c r="Y96" s="17" t="s">
        <v>39</v>
      </c>
      <c r="Z96" s="1">
        <v>2016</v>
      </c>
      <c r="AA96" s="1"/>
    </row>
    <row r="97" spans="1:27" ht="75" customHeight="1" x14ac:dyDescent="0.25">
      <c r="A97" s="20" t="s">
        <v>866</v>
      </c>
      <c r="B97" s="1" t="s">
        <v>826</v>
      </c>
      <c r="C97" s="1" t="s">
        <v>859</v>
      </c>
      <c r="D97" s="2" t="s">
        <v>860</v>
      </c>
      <c r="E97" s="11" t="s">
        <v>861</v>
      </c>
      <c r="F97" s="2" t="s">
        <v>860</v>
      </c>
      <c r="G97" s="11" t="s">
        <v>861</v>
      </c>
      <c r="H97" s="2" t="s">
        <v>867</v>
      </c>
      <c r="I97" s="2" t="s">
        <v>868</v>
      </c>
      <c r="J97" s="1" t="s">
        <v>38</v>
      </c>
      <c r="K97" s="1">
        <v>100</v>
      </c>
      <c r="L97" s="2">
        <v>710000000</v>
      </c>
      <c r="M97" s="3" t="s">
        <v>5</v>
      </c>
      <c r="N97" s="3" t="s">
        <v>739</v>
      </c>
      <c r="O97" s="3" t="s">
        <v>54</v>
      </c>
      <c r="P97" s="2"/>
      <c r="Q97" s="1" t="s">
        <v>836</v>
      </c>
      <c r="R97" s="30" t="s">
        <v>865</v>
      </c>
      <c r="S97" s="1"/>
      <c r="T97" s="68"/>
      <c r="U97" s="17"/>
      <c r="V97" s="17"/>
      <c r="W97" s="17">
        <v>31747730430</v>
      </c>
      <c r="X97" s="17">
        <f t="shared" si="9"/>
        <v>35557458081.600006</v>
      </c>
      <c r="Y97" s="17" t="s">
        <v>39</v>
      </c>
      <c r="Z97" s="1">
        <v>2016</v>
      </c>
      <c r="AA97" s="1"/>
    </row>
    <row r="98" spans="1:27" ht="75" customHeight="1" x14ac:dyDescent="0.25">
      <c r="A98" s="20" t="s">
        <v>1016</v>
      </c>
      <c r="B98" s="1" t="s">
        <v>826</v>
      </c>
      <c r="C98" s="1" t="s">
        <v>1011</v>
      </c>
      <c r="D98" s="2" t="s">
        <v>1018</v>
      </c>
      <c r="E98" s="11" t="s">
        <v>1012</v>
      </c>
      <c r="F98" s="2" t="s">
        <v>1018</v>
      </c>
      <c r="G98" s="11" t="s">
        <v>1013</v>
      </c>
      <c r="H98" s="2" t="s">
        <v>1014</v>
      </c>
      <c r="I98" s="2" t="s">
        <v>1015</v>
      </c>
      <c r="J98" s="1" t="s">
        <v>4</v>
      </c>
      <c r="K98" s="1">
        <v>0</v>
      </c>
      <c r="L98" s="2">
        <v>710000000</v>
      </c>
      <c r="M98" s="3" t="s">
        <v>5</v>
      </c>
      <c r="N98" s="3" t="s">
        <v>407</v>
      </c>
      <c r="O98" s="3" t="s">
        <v>6</v>
      </c>
      <c r="P98" s="2"/>
      <c r="Q98" s="1" t="s">
        <v>718</v>
      </c>
      <c r="R98" s="30" t="s">
        <v>518</v>
      </c>
      <c r="S98" s="1"/>
      <c r="T98" s="68"/>
      <c r="U98" s="17"/>
      <c r="V98" s="17"/>
      <c r="W98" s="17">
        <v>0</v>
      </c>
      <c r="X98" s="17">
        <f t="shared" si="9"/>
        <v>0</v>
      </c>
      <c r="Y98" s="17"/>
      <c r="Z98" s="1">
        <v>2016</v>
      </c>
      <c r="AA98" s="1"/>
    </row>
    <row r="99" spans="1:27" ht="75" customHeight="1" x14ac:dyDescent="0.25">
      <c r="A99" s="20" t="s">
        <v>1280</v>
      </c>
      <c r="B99" s="1" t="s">
        <v>826</v>
      </c>
      <c r="C99" s="1" t="s">
        <v>1011</v>
      </c>
      <c r="D99" s="2" t="s">
        <v>1018</v>
      </c>
      <c r="E99" s="11" t="s">
        <v>1012</v>
      </c>
      <c r="F99" s="2" t="s">
        <v>1018</v>
      </c>
      <c r="G99" s="11" t="s">
        <v>1013</v>
      </c>
      <c r="H99" s="2" t="s">
        <v>1014</v>
      </c>
      <c r="I99" s="2" t="s">
        <v>1015</v>
      </c>
      <c r="J99" s="1" t="s">
        <v>4</v>
      </c>
      <c r="K99" s="1">
        <v>0</v>
      </c>
      <c r="L99" s="2">
        <v>710000000</v>
      </c>
      <c r="M99" s="3" t="s">
        <v>5</v>
      </c>
      <c r="N99" s="3" t="s">
        <v>588</v>
      </c>
      <c r="O99" s="3" t="s">
        <v>6</v>
      </c>
      <c r="P99" s="2"/>
      <c r="Q99" s="1" t="s">
        <v>1242</v>
      </c>
      <c r="R99" s="30" t="s">
        <v>518</v>
      </c>
      <c r="S99" s="1"/>
      <c r="T99" s="68"/>
      <c r="U99" s="17"/>
      <c r="V99" s="17"/>
      <c r="W99" s="17">
        <f>13761973</f>
        <v>13761973</v>
      </c>
      <c r="X99" s="17">
        <f t="shared" si="9"/>
        <v>15413409.760000002</v>
      </c>
      <c r="Y99" s="17"/>
      <c r="Z99" s="1">
        <v>2016</v>
      </c>
      <c r="AA99" s="1" t="s">
        <v>548</v>
      </c>
    </row>
    <row r="100" spans="1:27" ht="75" customHeight="1" x14ac:dyDescent="0.25">
      <c r="A100" s="20" t="s">
        <v>1235</v>
      </c>
      <c r="B100" s="1" t="s">
        <v>0</v>
      </c>
      <c r="C100" s="70" t="s">
        <v>1236</v>
      </c>
      <c r="D100" s="71" t="s">
        <v>1237</v>
      </c>
      <c r="E100" s="72" t="s">
        <v>1238</v>
      </c>
      <c r="F100" s="12" t="s">
        <v>1237</v>
      </c>
      <c r="G100" s="12" t="s">
        <v>1238</v>
      </c>
      <c r="H100" s="12" t="s">
        <v>1239</v>
      </c>
      <c r="I100" s="12" t="s">
        <v>1240</v>
      </c>
      <c r="J100" s="1" t="s">
        <v>1241</v>
      </c>
      <c r="K100" s="1">
        <v>10</v>
      </c>
      <c r="L100" s="2">
        <v>710000000</v>
      </c>
      <c r="M100" s="3" t="s">
        <v>648</v>
      </c>
      <c r="N100" s="3" t="s">
        <v>975</v>
      </c>
      <c r="O100" s="3" t="s">
        <v>6</v>
      </c>
      <c r="P100" s="2"/>
      <c r="Q100" s="1" t="s">
        <v>1242</v>
      </c>
      <c r="R100" s="30" t="s">
        <v>518</v>
      </c>
      <c r="S100" s="1"/>
      <c r="T100" s="68"/>
      <c r="U100" s="17"/>
      <c r="V100" s="17"/>
      <c r="W100" s="17">
        <f>8165400/1.12</f>
        <v>7290535.7142857136</v>
      </c>
      <c r="X100" s="17">
        <f>W100*1.12</f>
        <v>8165400</v>
      </c>
      <c r="Y100" s="17"/>
      <c r="Z100" s="1">
        <v>2016</v>
      </c>
      <c r="AA100" s="1"/>
    </row>
    <row r="101" spans="1:27" ht="75" customHeight="1" x14ac:dyDescent="0.25">
      <c r="A101" s="20" t="s">
        <v>1315</v>
      </c>
      <c r="B101" s="76" t="s">
        <v>0</v>
      </c>
      <c r="C101" s="11" t="s">
        <v>1316</v>
      </c>
      <c r="D101" s="2" t="s">
        <v>1317</v>
      </c>
      <c r="E101" s="2" t="s">
        <v>1318</v>
      </c>
      <c r="F101" s="2" t="s">
        <v>1319</v>
      </c>
      <c r="G101" s="2" t="s">
        <v>1318</v>
      </c>
      <c r="H101" s="2" t="s">
        <v>1320</v>
      </c>
      <c r="I101" s="2" t="s">
        <v>1321</v>
      </c>
      <c r="J101" s="77" t="s">
        <v>40</v>
      </c>
      <c r="K101" s="19">
        <v>50</v>
      </c>
      <c r="L101" s="2">
        <v>710000000</v>
      </c>
      <c r="M101" s="3" t="s">
        <v>648</v>
      </c>
      <c r="N101" s="1" t="s">
        <v>1295</v>
      </c>
      <c r="O101" s="2" t="s">
        <v>131</v>
      </c>
      <c r="P101" s="19"/>
      <c r="Q101" s="3" t="s">
        <v>820</v>
      </c>
      <c r="R101" s="1" t="s">
        <v>518</v>
      </c>
      <c r="S101" s="19"/>
      <c r="T101" s="19"/>
      <c r="U101" s="21"/>
      <c r="V101" s="22"/>
      <c r="W101" s="17">
        <v>5000000</v>
      </c>
      <c r="X101" s="17">
        <f>W101*1.12</f>
        <v>5600000.0000000009</v>
      </c>
      <c r="Y101" s="19"/>
      <c r="Z101" s="78">
        <v>2016</v>
      </c>
      <c r="AA101" s="79"/>
    </row>
    <row r="102" spans="1:27" ht="15" customHeight="1" x14ac:dyDescent="0.25">
      <c r="A102" s="67" t="s">
        <v>107</v>
      </c>
      <c r="B102" s="13"/>
      <c r="C102" s="13"/>
      <c r="D102" s="13"/>
      <c r="E102" s="13"/>
      <c r="F102" s="13"/>
      <c r="G102" s="13"/>
      <c r="H102" s="13"/>
      <c r="I102" s="13"/>
      <c r="J102" s="13"/>
      <c r="K102" s="13"/>
      <c r="L102" s="13"/>
      <c r="M102" s="13"/>
      <c r="N102" s="13"/>
      <c r="O102" s="13"/>
      <c r="P102" s="13"/>
      <c r="Q102" s="13"/>
      <c r="R102" s="13"/>
      <c r="S102" s="13"/>
      <c r="T102" s="13"/>
      <c r="U102" s="13"/>
      <c r="V102" s="13"/>
      <c r="W102" s="73">
        <f>SUBTOTAL(9,W90:W101)</f>
        <v>40373352471.888298</v>
      </c>
      <c r="X102" s="73">
        <f>SUBTOTAL(9,X90:X101)</f>
        <v>45218154768.5149</v>
      </c>
      <c r="Y102" s="13"/>
      <c r="Z102" s="13"/>
      <c r="AA102" s="13"/>
    </row>
    <row r="103" spans="1:27" ht="15" customHeight="1" x14ac:dyDescent="0.25">
      <c r="A103" s="67" t="s">
        <v>53</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63.75" customHeight="1" x14ac:dyDescent="0.25">
      <c r="A104" s="20" t="s">
        <v>36</v>
      </c>
      <c r="B104" s="1" t="s">
        <v>0</v>
      </c>
      <c r="C104" s="1" t="s">
        <v>132</v>
      </c>
      <c r="D104" s="11" t="s">
        <v>41</v>
      </c>
      <c r="E104" s="11" t="s">
        <v>42</v>
      </c>
      <c r="F104" s="2" t="s">
        <v>41</v>
      </c>
      <c r="G104" s="2" t="s">
        <v>42</v>
      </c>
      <c r="H104" s="2" t="s">
        <v>489</v>
      </c>
      <c r="I104" s="12" t="s">
        <v>43</v>
      </c>
      <c r="J104" s="1" t="s">
        <v>4</v>
      </c>
      <c r="K104" s="1">
        <v>80</v>
      </c>
      <c r="L104" s="2">
        <v>710000000</v>
      </c>
      <c r="M104" s="3" t="s">
        <v>5</v>
      </c>
      <c r="N104" s="3" t="s">
        <v>138</v>
      </c>
      <c r="O104" s="1" t="s">
        <v>6</v>
      </c>
      <c r="P104" s="2"/>
      <c r="Q104" s="1" t="s">
        <v>150</v>
      </c>
      <c r="R104" s="30" t="s">
        <v>133</v>
      </c>
      <c r="S104" s="1"/>
      <c r="T104" s="68"/>
      <c r="U104" s="1"/>
      <c r="V104" s="1"/>
      <c r="W104" s="17">
        <v>0</v>
      </c>
      <c r="X104" s="17">
        <f t="shared" ref="X104:X110" si="10">W104*1.12</f>
        <v>0</v>
      </c>
      <c r="Y104" s="17"/>
      <c r="Z104" s="1">
        <v>2016</v>
      </c>
      <c r="AA104" s="1"/>
    </row>
    <row r="105" spans="1:27" ht="75" customHeight="1" x14ac:dyDescent="0.25">
      <c r="A105" s="20" t="s">
        <v>554</v>
      </c>
      <c r="B105" s="1" t="s">
        <v>0</v>
      </c>
      <c r="C105" s="1" t="s">
        <v>132</v>
      </c>
      <c r="D105" s="11" t="s">
        <v>41</v>
      </c>
      <c r="E105" s="11" t="s">
        <v>42</v>
      </c>
      <c r="F105" s="2" t="s">
        <v>41</v>
      </c>
      <c r="G105" s="2" t="s">
        <v>42</v>
      </c>
      <c r="H105" s="2" t="s">
        <v>489</v>
      </c>
      <c r="I105" s="12" t="s">
        <v>43</v>
      </c>
      <c r="J105" s="1" t="s">
        <v>38</v>
      </c>
      <c r="K105" s="1">
        <v>80</v>
      </c>
      <c r="L105" s="2">
        <v>710000000</v>
      </c>
      <c r="M105" s="3" t="s">
        <v>5</v>
      </c>
      <c r="N105" s="3" t="s">
        <v>516</v>
      </c>
      <c r="O105" s="1" t="s">
        <v>6</v>
      </c>
      <c r="P105" s="2"/>
      <c r="Q105" s="1" t="s">
        <v>150</v>
      </c>
      <c r="R105" s="30" t="s">
        <v>133</v>
      </c>
      <c r="S105" s="1"/>
      <c r="T105" s="68"/>
      <c r="U105" s="1"/>
      <c r="V105" s="1"/>
      <c r="W105" s="17">
        <v>0</v>
      </c>
      <c r="X105" s="17">
        <f t="shared" si="10"/>
        <v>0</v>
      </c>
      <c r="Y105" s="17" t="s">
        <v>39</v>
      </c>
      <c r="Z105" s="1">
        <v>2016</v>
      </c>
      <c r="AA105" s="1" t="s">
        <v>555</v>
      </c>
    </row>
    <row r="106" spans="1:27" ht="75" customHeight="1" x14ac:dyDescent="0.25">
      <c r="A106" s="20" t="s">
        <v>1281</v>
      </c>
      <c r="B106" s="1" t="s">
        <v>0</v>
      </c>
      <c r="C106" s="1" t="s">
        <v>132</v>
      </c>
      <c r="D106" s="11" t="s">
        <v>41</v>
      </c>
      <c r="E106" s="11" t="s">
        <v>42</v>
      </c>
      <c r="F106" s="2" t="s">
        <v>41</v>
      </c>
      <c r="G106" s="2" t="s">
        <v>42</v>
      </c>
      <c r="H106" s="2" t="s">
        <v>489</v>
      </c>
      <c r="I106" s="12" t="s">
        <v>43</v>
      </c>
      <c r="J106" s="1" t="s">
        <v>38</v>
      </c>
      <c r="K106" s="1">
        <v>80</v>
      </c>
      <c r="L106" s="2">
        <v>710000000</v>
      </c>
      <c r="M106" s="3" t="s">
        <v>5</v>
      </c>
      <c r="N106" s="3" t="s">
        <v>516</v>
      </c>
      <c r="O106" s="1" t="s">
        <v>6</v>
      </c>
      <c r="P106" s="2"/>
      <c r="Q106" s="1" t="s">
        <v>150</v>
      </c>
      <c r="R106" s="30" t="s">
        <v>133</v>
      </c>
      <c r="S106" s="1"/>
      <c r="T106" s="68"/>
      <c r="U106" s="1"/>
      <c r="V106" s="1"/>
      <c r="W106" s="17">
        <v>6959650</v>
      </c>
      <c r="X106" s="17">
        <f t="shared" si="10"/>
        <v>7794808.0000000009</v>
      </c>
      <c r="Y106" s="17" t="s">
        <v>39</v>
      </c>
      <c r="Z106" s="1">
        <v>2016</v>
      </c>
      <c r="AA106" s="1" t="s">
        <v>1285</v>
      </c>
    </row>
    <row r="107" spans="1:27" ht="63.75" customHeight="1" x14ac:dyDescent="0.25">
      <c r="A107" s="20" t="s">
        <v>37</v>
      </c>
      <c r="B107" s="1" t="s">
        <v>0</v>
      </c>
      <c r="C107" s="1" t="s">
        <v>132</v>
      </c>
      <c r="D107" s="11" t="s">
        <v>41</v>
      </c>
      <c r="E107" s="11" t="s">
        <v>42</v>
      </c>
      <c r="F107" s="2" t="s">
        <v>41</v>
      </c>
      <c r="G107" s="2" t="s">
        <v>42</v>
      </c>
      <c r="H107" s="2" t="s">
        <v>134</v>
      </c>
      <c r="I107" s="12" t="s">
        <v>135</v>
      </c>
      <c r="J107" s="1" t="s">
        <v>4</v>
      </c>
      <c r="K107" s="1">
        <v>80</v>
      </c>
      <c r="L107" s="2">
        <v>710000000</v>
      </c>
      <c r="M107" s="3" t="s">
        <v>5</v>
      </c>
      <c r="N107" s="3" t="s">
        <v>138</v>
      </c>
      <c r="O107" s="1" t="s">
        <v>131</v>
      </c>
      <c r="P107" s="2"/>
      <c r="Q107" s="1" t="s">
        <v>150</v>
      </c>
      <c r="R107" s="30" t="s">
        <v>133</v>
      </c>
      <c r="S107" s="1"/>
      <c r="T107" s="68"/>
      <c r="U107" s="1"/>
      <c r="V107" s="1"/>
      <c r="W107" s="17">
        <v>34490400</v>
      </c>
      <c r="X107" s="17">
        <f t="shared" si="10"/>
        <v>38629248</v>
      </c>
      <c r="Y107" s="17"/>
      <c r="Z107" s="1">
        <v>2016</v>
      </c>
      <c r="AA107" s="1"/>
    </row>
    <row r="108" spans="1:27" ht="63.75" customHeight="1" x14ac:dyDescent="0.25">
      <c r="A108" s="20" t="s">
        <v>44</v>
      </c>
      <c r="B108" s="1" t="s">
        <v>0</v>
      </c>
      <c r="C108" s="1" t="s">
        <v>132</v>
      </c>
      <c r="D108" s="11" t="s">
        <v>41</v>
      </c>
      <c r="E108" s="11" t="s">
        <v>42</v>
      </c>
      <c r="F108" s="2" t="s">
        <v>41</v>
      </c>
      <c r="G108" s="2" t="s">
        <v>42</v>
      </c>
      <c r="H108" s="2" t="s">
        <v>136</v>
      </c>
      <c r="I108" s="12" t="s">
        <v>137</v>
      </c>
      <c r="J108" s="1" t="s">
        <v>4</v>
      </c>
      <c r="K108" s="1">
        <v>80</v>
      </c>
      <c r="L108" s="2">
        <v>710000000</v>
      </c>
      <c r="M108" s="3" t="s">
        <v>5</v>
      </c>
      <c r="N108" s="3" t="s">
        <v>138</v>
      </c>
      <c r="O108" s="1" t="s">
        <v>76</v>
      </c>
      <c r="P108" s="2"/>
      <c r="Q108" s="1" t="s">
        <v>150</v>
      </c>
      <c r="R108" s="30" t="s">
        <v>133</v>
      </c>
      <c r="S108" s="1"/>
      <c r="T108" s="68"/>
      <c r="U108" s="1"/>
      <c r="V108" s="1"/>
      <c r="W108" s="17">
        <v>13516800</v>
      </c>
      <c r="X108" s="17">
        <f t="shared" si="10"/>
        <v>15138816.000000002</v>
      </c>
      <c r="Y108" s="17"/>
      <c r="Z108" s="1">
        <v>2016</v>
      </c>
      <c r="AA108" s="1"/>
    </row>
    <row r="109" spans="1:27" ht="76.5" customHeight="1" x14ac:dyDescent="0.25">
      <c r="A109" s="20" t="s">
        <v>378</v>
      </c>
      <c r="B109" s="1" t="s">
        <v>0</v>
      </c>
      <c r="C109" s="1" t="s">
        <v>379</v>
      </c>
      <c r="D109" s="11" t="s">
        <v>380</v>
      </c>
      <c r="E109" s="11" t="s">
        <v>381</v>
      </c>
      <c r="F109" s="2" t="s">
        <v>380</v>
      </c>
      <c r="G109" s="2" t="s">
        <v>381</v>
      </c>
      <c r="H109" s="2" t="s">
        <v>382</v>
      </c>
      <c r="I109" s="12" t="s">
        <v>383</v>
      </c>
      <c r="J109" s="1" t="s">
        <v>40</v>
      </c>
      <c r="K109" s="1">
        <v>80</v>
      </c>
      <c r="L109" s="2">
        <v>710000000</v>
      </c>
      <c r="M109" s="3" t="s">
        <v>5</v>
      </c>
      <c r="N109" s="3" t="s">
        <v>384</v>
      </c>
      <c r="O109" s="1" t="s">
        <v>6</v>
      </c>
      <c r="P109" s="2"/>
      <c r="Q109" s="1" t="s">
        <v>150</v>
      </c>
      <c r="R109" s="30" t="s">
        <v>133</v>
      </c>
      <c r="S109" s="1"/>
      <c r="T109" s="68"/>
      <c r="U109" s="1"/>
      <c r="V109" s="1"/>
      <c r="W109" s="17">
        <v>0</v>
      </c>
      <c r="X109" s="17">
        <f t="shared" si="10"/>
        <v>0</v>
      </c>
      <c r="Y109" s="17"/>
      <c r="Z109" s="1">
        <v>2016</v>
      </c>
      <c r="AA109" s="80" t="s">
        <v>549</v>
      </c>
    </row>
    <row r="110" spans="1:27" ht="76.5" customHeight="1" x14ac:dyDescent="0.25">
      <c r="A110" s="20" t="s">
        <v>45</v>
      </c>
      <c r="B110" s="1" t="s">
        <v>85</v>
      </c>
      <c r="C110" s="7" t="s">
        <v>259</v>
      </c>
      <c r="D110" s="6" t="s">
        <v>361</v>
      </c>
      <c r="E110" s="6" t="s">
        <v>355</v>
      </c>
      <c r="F110" s="6" t="s">
        <v>260</v>
      </c>
      <c r="G110" s="6" t="s">
        <v>362</v>
      </c>
      <c r="H110" s="6"/>
      <c r="I110" s="6"/>
      <c r="J110" s="1" t="s">
        <v>4</v>
      </c>
      <c r="K110" s="1">
        <v>60</v>
      </c>
      <c r="L110" s="2">
        <v>710000000</v>
      </c>
      <c r="M110" s="3" t="s">
        <v>5</v>
      </c>
      <c r="N110" s="3" t="s">
        <v>138</v>
      </c>
      <c r="O110" s="1" t="s">
        <v>54</v>
      </c>
      <c r="P110" s="2"/>
      <c r="Q110" s="1" t="s">
        <v>185</v>
      </c>
      <c r="R110" s="30" t="s">
        <v>133</v>
      </c>
      <c r="S110" s="1"/>
      <c r="T110" s="68"/>
      <c r="U110" s="1"/>
      <c r="V110" s="1"/>
      <c r="W110" s="17">
        <v>3188571428.5700002</v>
      </c>
      <c r="X110" s="17">
        <f t="shared" si="10"/>
        <v>3571199999.9984007</v>
      </c>
      <c r="Y110" s="17"/>
      <c r="Z110" s="1">
        <v>2016</v>
      </c>
      <c r="AA110" s="1"/>
    </row>
    <row r="111" spans="1:27" ht="89.25" customHeight="1" x14ac:dyDescent="0.25">
      <c r="A111" s="20" t="s">
        <v>46</v>
      </c>
      <c r="B111" s="1" t="s">
        <v>85</v>
      </c>
      <c r="C111" s="8" t="s">
        <v>139</v>
      </c>
      <c r="D111" s="6" t="s">
        <v>86</v>
      </c>
      <c r="E111" s="6" t="s">
        <v>356</v>
      </c>
      <c r="F111" s="6" t="s">
        <v>86</v>
      </c>
      <c r="G111" s="6" t="s">
        <v>363</v>
      </c>
      <c r="H111" s="6" t="s">
        <v>87</v>
      </c>
      <c r="I111" s="6" t="s">
        <v>364</v>
      </c>
      <c r="J111" s="1" t="s">
        <v>4</v>
      </c>
      <c r="K111" s="1">
        <v>0</v>
      </c>
      <c r="L111" s="2">
        <v>710000000</v>
      </c>
      <c r="M111" s="3" t="s">
        <v>5</v>
      </c>
      <c r="N111" s="3" t="s">
        <v>507</v>
      </c>
      <c r="O111" s="1" t="s">
        <v>88</v>
      </c>
      <c r="P111" s="2"/>
      <c r="Q111" s="1" t="s">
        <v>498</v>
      </c>
      <c r="R111" s="30" t="s">
        <v>133</v>
      </c>
      <c r="S111" s="1"/>
      <c r="T111" s="68"/>
      <c r="U111" s="1"/>
      <c r="V111" s="1"/>
      <c r="W111" s="17">
        <v>0</v>
      </c>
      <c r="X111" s="17">
        <f>W111</f>
        <v>0</v>
      </c>
      <c r="Y111" s="17"/>
      <c r="Z111" s="1">
        <v>2016</v>
      </c>
      <c r="AA111" s="1"/>
    </row>
    <row r="112" spans="1:27" ht="76.5" customHeight="1" x14ac:dyDescent="0.25">
      <c r="A112" s="20" t="s">
        <v>550</v>
      </c>
      <c r="B112" s="1" t="s">
        <v>85</v>
      </c>
      <c r="C112" s="8" t="s">
        <v>139</v>
      </c>
      <c r="D112" s="6" t="s">
        <v>86</v>
      </c>
      <c r="E112" s="6" t="s">
        <v>356</v>
      </c>
      <c r="F112" s="6" t="s">
        <v>86</v>
      </c>
      <c r="G112" s="6" t="s">
        <v>363</v>
      </c>
      <c r="H112" s="6" t="s">
        <v>87</v>
      </c>
      <c r="I112" s="6" t="s">
        <v>499</v>
      </c>
      <c r="J112" s="1" t="s">
        <v>4</v>
      </c>
      <c r="K112" s="1">
        <v>0</v>
      </c>
      <c r="L112" s="2">
        <v>710000000</v>
      </c>
      <c r="M112" s="3" t="s">
        <v>5</v>
      </c>
      <c r="N112" s="3" t="s">
        <v>551</v>
      </c>
      <c r="O112" s="1" t="s">
        <v>88</v>
      </c>
      <c r="P112" s="2"/>
      <c r="Q112" s="1" t="s">
        <v>552</v>
      </c>
      <c r="R112" s="30" t="s">
        <v>133</v>
      </c>
      <c r="S112" s="1"/>
      <c r="T112" s="68"/>
      <c r="U112" s="1"/>
      <c r="V112" s="1"/>
      <c r="W112" s="17">
        <v>129937500</v>
      </c>
      <c r="X112" s="17">
        <f>W112</f>
        <v>129937500</v>
      </c>
      <c r="Y112" s="17"/>
      <c r="Z112" s="1">
        <v>2016</v>
      </c>
      <c r="AA112" s="1" t="s">
        <v>553</v>
      </c>
    </row>
    <row r="113" spans="1:27" ht="63.75" customHeight="1" x14ac:dyDescent="0.25">
      <c r="A113" s="20" t="s">
        <v>47</v>
      </c>
      <c r="B113" s="1" t="s">
        <v>85</v>
      </c>
      <c r="C113" s="8" t="s">
        <v>140</v>
      </c>
      <c r="D113" s="6" t="s">
        <v>89</v>
      </c>
      <c r="E113" s="6" t="s">
        <v>357</v>
      </c>
      <c r="F113" s="6" t="s">
        <v>90</v>
      </c>
      <c r="G113" s="6" t="s">
        <v>365</v>
      </c>
      <c r="H113" s="9" t="s">
        <v>91</v>
      </c>
      <c r="I113" s="9" t="s">
        <v>92</v>
      </c>
      <c r="J113" s="1" t="s">
        <v>4</v>
      </c>
      <c r="K113" s="1">
        <v>0</v>
      </c>
      <c r="L113" s="2">
        <v>710000000</v>
      </c>
      <c r="M113" s="3" t="s">
        <v>5</v>
      </c>
      <c r="N113" s="3" t="s">
        <v>138</v>
      </c>
      <c r="O113" s="1" t="s">
        <v>104</v>
      </c>
      <c r="P113" s="2"/>
      <c r="Q113" s="1" t="s">
        <v>185</v>
      </c>
      <c r="R113" s="30" t="s">
        <v>133</v>
      </c>
      <c r="S113" s="1"/>
      <c r="T113" s="68"/>
      <c r="U113" s="1"/>
      <c r="V113" s="1"/>
      <c r="W113" s="17">
        <v>92340000</v>
      </c>
      <c r="X113" s="17">
        <f>W113</f>
        <v>92340000</v>
      </c>
      <c r="Y113" s="17"/>
      <c r="Z113" s="1">
        <v>2016</v>
      </c>
      <c r="AA113" s="1"/>
    </row>
    <row r="114" spans="1:27" ht="51" customHeight="1" x14ac:dyDescent="0.25">
      <c r="A114" s="20" t="s">
        <v>48</v>
      </c>
      <c r="B114" s="1" t="s">
        <v>85</v>
      </c>
      <c r="C114" s="10" t="s">
        <v>141</v>
      </c>
      <c r="D114" s="6" t="s">
        <v>93</v>
      </c>
      <c r="E114" s="6" t="s">
        <v>358</v>
      </c>
      <c r="F114" s="6" t="s">
        <v>93</v>
      </c>
      <c r="G114" s="6" t="s">
        <v>358</v>
      </c>
      <c r="H114" s="6" t="s">
        <v>94</v>
      </c>
      <c r="I114" s="6" t="s">
        <v>95</v>
      </c>
      <c r="J114" s="1" t="s">
        <v>38</v>
      </c>
      <c r="K114" s="1">
        <v>100</v>
      </c>
      <c r="L114" s="2">
        <v>710000000</v>
      </c>
      <c r="M114" s="3" t="s">
        <v>5</v>
      </c>
      <c r="N114" s="3" t="s">
        <v>451</v>
      </c>
      <c r="O114" s="1" t="s">
        <v>6</v>
      </c>
      <c r="P114" s="2"/>
      <c r="Q114" s="1" t="s">
        <v>452</v>
      </c>
      <c r="R114" s="30" t="s">
        <v>133</v>
      </c>
      <c r="S114" s="1"/>
      <c r="T114" s="68"/>
      <c r="U114" s="1"/>
      <c r="V114" s="1"/>
      <c r="W114" s="17">
        <v>0</v>
      </c>
      <c r="X114" s="17">
        <f>W114*1.12</f>
        <v>0</v>
      </c>
      <c r="Y114" s="17"/>
      <c r="Z114" s="1">
        <v>2016</v>
      </c>
      <c r="AA114" s="80" t="s">
        <v>549</v>
      </c>
    </row>
    <row r="115" spans="1:27" ht="63.75" customHeight="1" x14ac:dyDescent="0.25">
      <c r="A115" s="20" t="s">
        <v>49</v>
      </c>
      <c r="B115" s="1" t="s">
        <v>85</v>
      </c>
      <c r="C115" s="10" t="s">
        <v>142</v>
      </c>
      <c r="D115" s="6" t="s">
        <v>147</v>
      </c>
      <c r="E115" s="6" t="s">
        <v>359</v>
      </c>
      <c r="F115" s="6" t="s">
        <v>147</v>
      </c>
      <c r="G115" s="6" t="s">
        <v>359</v>
      </c>
      <c r="H115" s="6" t="s">
        <v>143</v>
      </c>
      <c r="I115" s="6" t="s">
        <v>144</v>
      </c>
      <c r="J115" s="1" t="s">
        <v>38</v>
      </c>
      <c r="K115" s="1">
        <v>100</v>
      </c>
      <c r="L115" s="2">
        <v>710000000</v>
      </c>
      <c r="M115" s="3" t="s">
        <v>5</v>
      </c>
      <c r="N115" s="3" t="s">
        <v>138</v>
      </c>
      <c r="O115" s="1" t="s">
        <v>6</v>
      </c>
      <c r="P115" s="2"/>
      <c r="Q115" s="1" t="s">
        <v>150</v>
      </c>
      <c r="R115" s="30" t="s">
        <v>375</v>
      </c>
      <c r="S115" s="1"/>
      <c r="T115" s="68"/>
      <c r="U115" s="1"/>
      <c r="V115" s="1"/>
      <c r="W115" s="17">
        <v>450000</v>
      </c>
      <c r="X115" s="17">
        <f>W115*1.12</f>
        <v>504000.00000000006</v>
      </c>
      <c r="Y115" s="17"/>
      <c r="Z115" s="1">
        <v>2016</v>
      </c>
      <c r="AA115" s="1"/>
    </row>
    <row r="116" spans="1:27" ht="63.75" customHeight="1" x14ac:dyDescent="0.25">
      <c r="A116" s="20" t="s">
        <v>50</v>
      </c>
      <c r="B116" s="1" t="s">
        <v>85</v>
      </c>
      <c r="C116" s="10" t="s">
        <v>467</v>
      </c>
      <c r="D116" s="6" t="s">
        <v>468</v>
      </c>
      <c r="E116" s="6" t="s">
        <v>493</v>
      </c>
      <c r="F116" s="6" t="s">
        <v>468</v>
      </c>
      <c r="G116" s="6" t="s">
        <v>493</v>
      </c>
      <c r="H116" s="6" t="s">
        <v>492</v>
      </c>
      <c r="I116" s="6" t="s">
        <v>494</v>
      </c>
      <c r="J116" s="1" t="s">
        <v>38</v>
      </c>
      <c r="K116" s="1">
        <v>100</v>
      </c>
      <c r="L116" s="2">
        <v>710000000</v>
      </c>
      <c r="M116" s="3" t="s">
        <v>5</v>
      </c>
      <c r="N116" s="3" t="s">
        <v>138</v>
      </c>
      <c r="O116" s="1" t="s">
        <v>6</v>
      </c>
      <c r="P116" s="2"/>
      <c r="Q116" s="1" t="s">
        <v>150</v>
      </c>
      <c r="R116" s="30" t="s">
        <v>375</v>
      </c>
      <c r="S116" s="1"/>
      <c r="T116" s="68"/>
      <c r="U116" s="1"/>
      <c r="V116" s="1"/>
      <c r="W116" s="17">
        <v>150000</v>
      </c>
      <c r="X116" s="17">
        <f>W116*1.12</f>
        <v>168000.00000000003</v>
      </c>
      <c r="Y116" s="17"/>
      <c r="Z116" s="1">
        <v>2016</v>
      </c>
      <c r="AA116" s="1"/>
    </row>
    <row r="117" spans="1:27" ht="89.25" customHeight="1" x14ac:dyDescent="0.25">
      <c r="A117" s="20" t="s">
        <v>385</v>
      </c>
      <c r="B117" s="1" t="s">
        <v>85</v>
      </c>
      <c r="C117" s="10" t="s">
        <v>145</v>
      </c>
      <c r="D117" s="6" t="s">
        <v>148</v>
      </c>
      <c r="E117" s="6" t="s">
        <v>360</v>
      </c>
      <c r="F117" s="6" t="s">
        <v>149</v>
      </c>
      <c r="G117" s="6" t="s">
        <v>366</v>
      </c>
      <c r="H117" s="6" t="s">
        <v>386</v>
      </c>
      <c r="I117" s="6" t="s">
        <v>387</v>
      </c>
      <c r="J117" s="1" t="s">
        <v>38</v>
      </c>
      <c r="K117" s="1">
        <v>0</v>
      </c>
      <c r="L117" s="2">
        <v>710000000</v>
      </c>
      <c r="M117" s="3" t="s">
        <v>5</v>
      </c>
      <c r="N117" s="3" t="s">
        <v>384</v>
      </c>
      <c r="O117" s="1" t="s">
        <v>6</v>
      </c>
      <c r="P117" s="2"/>
      <c r="Q117" s="1" t="s">
        <v>150</v>
      </c>
      <c r="R117" s="30" t="s">
        <v>375</v>
      </c>
      <c r="S117" s="1"/>
      <c r="T117" s="68"/>
      <c r="U117" s="1"/>
      <c r="V117" s="1"/>
      <c r="W117" s="17">
        <v>16177000</v>
      </c>
      <c r="X117" s="17">
        <f>W117</f>
        <v>16177000</v>
      </c>
      <c r="Y117" s="17"/>
      <c r="Z117" s="1">
        <v>2016</v>
      </c>
      <c r="AA117" s="1"/>
    </row>
    <row r="118" spans="1:27" ht="89.25" customHeight="1" x14ac:dyDescent="0.25">
      <c r="A118" s="20" t="s">
        <v>388</v>
      </c>
      <c r="B118" s="1" t="s">
        <v>85</v>
      </c>
      <c r="C118" s="10" t="s">
        <v>145</v>
      </c>
      <c r="D118" s="6" t="s">
        <v>148</v>
      </c>
      <c r="E118" s="6" t="s">
        <v>360</v>
      </c>
      <c r="F118" s="6" t="s">
        <v>149</v>
      </c>
      <c r="G118" s="6" t="s">
        <v>366</v>
      </c>
      <c r="H118" s="6" t="s">
        <v>389</v>
      </c>
      <c r="I118" s="6" t="s">
        <v>390</v>
      </c>
      <c r="J118" s="1" t="s">
        <v>38</v>
      </c>
      <c r="K118" s="1">
        <v>0</v>
      </c>
      <c r="L118" s="2">
        <v>710000000</v>
      </c>
      <c r="M118" s="3" t="s">
        <v>5</v>
      </c>
      <c r="N118" s="3" t="s">
        <v>384</v>
      </c>
      <c r="O118" s="1" t="s">
        <v>6</v>
      </c>
      <c r="P118" s="2"/>
      <c r="Q118" s="1" t="s">
        <v>150</v>
      </c>
      <c r="R118" s="30" t="s">
        <v>375</v>
      </c>
      <c r="S118" s="1"/>
      <c r="T118" s="68"/>
      <c r="U118" s="1"/>
      <c r="V118" s="1"/>
      <c r="W118" s="17">
        <v>70400000</v>
      </c>
      <c r="X118" s="17">
        <f>W118</f>
        <v>70400000</v>
      </c>
      <c r="Y118" s="17"/>
      <c r="Z118" s="1">
        <v>2016</v>
      </c>
      <c r="AA118" s="1"/>
    </row>
    <row r="119" spans="1:27" ht="63.75" customHeight="1" x14ac:dyDescent="0.25">
      <c r="A119" s="20" t="s">
        <v>391</v>
      </c>
      <c r="B119" s="1" t="s">
        <v>85</v>
      </c>
      <c r="C119" s="10" t="s">
        <v>146</v>
      </c>
      <c r="D119" s="6" t="s">
        <v>1</v>
      </c>
      <c r="E119" s="6" t="s">
        <v>392</v>
      </c>
      <c r="F119" s="6" t="s">
        <v>1</v>
      </c>
      <c r="G119" s="6" t="s">
        <v>393</v>
      </c>
      <c r="H119" s="6" t="s">
        <v>517</v>
      </c>
      <c r="I119" s="6" t="s">
        <v>394</v>
      </c>
      <c r="J119" s="1" t="s">
        <v>38</v>
      </c>
      <c r="K119" s="1">
        <v>0</v>
      </c>
      <c r="L119" s="2">
        <v>710000000</v>
      </c>
      <c r="M119" s="3" t="s">
        <v>5</v>
      </c>
      <c r="N119" s="3" t="s">
        <v>384</v>
      </c>
      <c r="O119" s="1" t="s">
        <v>6</v>
      </c>
      <c r="P119" s="2"/>
      <c r="Q119" s="1" t="s">
        <v>150</v>
      </c>
      <c r="R119" s="30" t="s">
        <v>133</v>
      </c>
      <c r="S119" s="1"/>
      <c r="T119" s="68"/>
      <c r="U119" s="1"/>
      <c r="V119" s="1"/>
      <c r="W119" s="17">
        <v>0</v>
      </c>
      <c r="X119" s="17">
        <f>W119*1.12</f>
        <v>0</v>
      </c>
      <c r="Y119" s="17"/>
      <c r="Z119" s="1">
        <v>2016</v>
      </c>
      <c r="AA119" s="1"/>
    </row>
    <row r="120" spans="1:27" ht="63.75" customHeight="1" x14ac:dyDescent="0.25">
      <c r="A120" s="20" t="s">
        <v>689</v>
      </c>
      <c r="B120" s="1" t="s">
        <v>85</v>
      </c>
      <c r="C120" s="27" t="s">
        <v>146</v>
      </c>
      <c r="D120" s="6" t="s">
        <v>1</v>
      </c>
      <c r="E120" s="6" t="s">
        <v>392</v>
      </c>
      <c r="F120" s="6" t="s">
        <v>1</v>
      </c>
      <c r="G120" s="6" t="s">
        <v>393</v>
      </c>
      <c r="H120" s="6" t="s">
        <v>693</v>
      </c>
      <c r="I120" s="6" t="s">
        <v>691</v>
      </c>
      <c r="J120" s="6" t="s">
        <v>38</v>
      </c>
      <c r="K120" s="6">
        <v>0</v>
      </c>
      <c r="L120" s="2">
        <v>710000000</v>
      </c>
      <c r="M120" s="3" t="s">
        <v>5</v>
      </c>
      <c r="N120" s="3" t="s">
        <v>516</v>
      </c>
      <c r="O120" s="11" t="s">
        <v>6</v>
      </c>
      <c r="P120" s="19"/>
      <c r="Q120" s="1" t="s">
        <v>150</v>
      </c>
      <c r="R120" s="30" t="s">
        <v>375</v>
      </c>
      <c r="S120" s="19"/>
      <c r="T120" s="20"/>
      <c r="U120" s="21"/>
      <c r="V120" s="22"/>
      <c r="W120" s="17">
        <v>346490.17857142852</v>
      </c>
      <c r="X120" s="17">
        <f>W120*1.12</f>
        <v>388069</v>
      </c>
      <c r="Y120" s="23"/>
      <c r="Z120" s="24">
        <v>2016</v>
      </c>
      <c r="AA120" s="1" t="s">
        <v>692</v>
      </c>
    </row>
    <row r="121" spans="1:27" ht="89.25" customHeight="1" x14ac:dyDescent="0.25">
      <c r="A121" s="20" t="s">
        <v>64</v>
      </c>
      <c r="B121" s="1" t="s">
        <v>85</v>
      </c>
      <c r="C121" s="10" t="s">
        <v>145</v>
      </c>
      <c r="D121" s="6" t="s">
        <v>148</v>
      </c>
      <c r="E121" s="6" t="s">
        <v>360</v>
      </c>
      <c r="F121" s="6" t="s">
        <v>149</v>
      </c>
      <c r="G121" s="6" t="s">
        <v>366</v>
      </c>
      <c r="H121" s="6" t="s">
        <v>367</v>
      </c>
      <c r="I121" s="6" t="s">
        <v>96</v>
      </c>
      <c r="J121" s="1" t="s">
        <v>38</v>
      </c>
      <c r="K121" s="1">
        <v>0</v>
      </c>
      <c r="L121" s="2">
        <v>710000000</v>
      </c>
      <c r="M121" s="3" t="s">
        <v>5</v>
      </c>
      <c r="N121" s="3" t="s">
        <v>138</v>
      </c>
      <c r="O121" s="1" t="s">
        <v>6</v>
      </c>
      <c r="P121" s="2"/>
      <c r="Q121" s="1" t="s">
        <v>185</v>
      </c>
      <c r="R121" s="30" t="s">
        <v>375</v>
      </c>
      <c r="S121" s="1"/>
      <c r="T121" s="68"/>
      <c r="U121" s="1"/>
      <c r="V121" s="1"/>
      <c r="W121" s="17">
        <v>51984000</v>
      </c>
      <c r="X121" s="17">
        <f>W121</f>
        <v>51984000</v>
      </c>
      <c r="Y121" s="17"/>
      <c r="Z121" s="1">
        <v>2016</v>
      </c>
      <c r="AA121" s="1"/>
    </row>
    <row r="122" spans="1:27" ht="63.75" customHeight="1" x14ac:dyDescent="0.25">
      <c r="A122" s="20" t="s">
        <v>395</v>
      </c>
      <c r="B122" s="1" t="s">
        <v>85</v>
      </c>
      <c r="C122" s="10" t="s">
        <v>396</v>
      </c>
      <c r="D122" s="6" t="s">
        <v>397</v>
      </c>
      <c r="E122" s="6" t="s">
        <v>398</v>
      </c>
      <c r="F122" s="6" t="s">
        <v>397</v>
      </c>
      <c r="G122" s="6" t="s">
        <v>398</v>
      </c>
      <c r="H122" s="6" t="s">
        <v>399</v>
      </c>
      <c r="I122" s="6" t="s">
        <v>400</v>
      </c>
      <c r="J122" s="6" t="s">
        <v>38</v>
      </c>
      <c r="K122" s="6">
        <v>0</v>
      </c>
      <c r="L122" s="2">
        <v>710000000</v>
      </c>
      <c r="M122" s="3" t="s">
        <v>5</v>
      </c>
      <c r="N122" s="18" t="s">
        <v>384</v>
      </c>
      <c r="O122" s="11" t="s">
        <v>6</v>
      </c>
      <c r="P122" s="19"/>
      <c r="Q122" s="1" t="s">
        <v>150</v>
      </c>
      <c r="R122" s="30" t="s">
        <v>375</v>
      </c>
      <c r="S122" s="19"/>
      <c r="T122" s="20"/>
      <c r="U122" s="21"/>
      <c r="V122" s="22"/>
      <c r="W122" s="17">
        <v>0</v>
      </c>
      <c r="X122" s="17">
        <f>W122</f>
        <v>0</v>
      </c>
      <c r="Y122" s="23"/>
      <c r="Z122" s="24">
        <v>2016</v>
      </c>
      <c r="AA122" s="1"/>
    </row>
    <row r="123" spans="1:27" ht="63.75" customHeight="1" x14ac:dyDescent="0.25">
      <c r="A123" s="20" t="s">
        <v>690</v>
      </c>
      <c r="B123" s="1" t="s">
        <v>85</v>
      </c>
      <c r="C123" s="27" t="s">
        <v>396</v>
      </c>
      <c r="D123" s="6" t="s">
        <v>397</v>
      </c>
      <c r="E123" s="6" t="s">
        <v>398</v>
      </c>
      <c r="F123" s="6" t="s">
        <v>397</v>
      </c>
      <c r="G123" s="6" t="s">
        <v>398</v>
      </c>
      <c r="H123" s="6" t="s">
        <v>399</v>
      </c>
      <c r="I123" s="6" t="s">
        <v>400</v>
      </c>
      <c r="J123" s="6" t="s">
        <v>38</v>
      </c>
      <c r="K123" s="6">
        <v>0</v>
      </c>
      <c r="L123" s="2">
        <v>710000000</v>
      </c>
      <c r="M123" s="3" t="s">
        <v>5</v>
      </c>
      <c r="N123" s="28" t="s">
        <v>407</v>
      </c>
      <c r="O123" s="11" t="s">
        <v>6</v>
      </c>
      <c r="P123" s="19"/>
      <c r="Q123" s="1" t="s">
        <v>150</v>
      </c>
      <c r="R123" s="30" t="s">
        <v>375</v>
      </c>
      <c r="S123" s="19"/>
      <c r="T123" s="20"/>
      <c r="U123" s="21"/>
      <c r="V123" s="22"/>
      <c r="W123" s="17">
        <v>7680000</v>
      </c>
      <c r="X123" s="17">
        <f>W123</f>
        <v>7680000</v>
      </c>
      <c r="Y123" s="23"/>
      <c r="Z123" s="24">
        <v>2016</v>
      </c>
      <c r="AA123" s="1" t="s">
        <v>589</v>
      </c>
    </row>
    <row r="124" spans="1:27" ht="51" customHeight="1" x14ac:dyDescent="0.25">
      <c r="A124" s="20" t="s">
        <v>65</v>
      </c>
      <c r="B124" s="1" t="s">
        <v>85</v>
      </c>
      <c r="C124" s="1" t="s">
        <v>151</v>
      </c>
      <c r="D124" s="11" t="s">
        <v>152</v>
      </c>
      <c r="E124" s="11" t="s">
        <v>153</v>
      </c>
      <c r="F124" s="2" t="s">
        <v>152</v>
      </c>
      <c r="G124" s="2" t="s">
        <v>153</v>
      </c>
      <c r="H124" s="2"/>
      <c r="I124" s="12"/>
      <c r="J124" s="1" t="s">
        <v>38</v>
      </c>
      <c r="K124" s="1">
        <v>95</v>
      </c>
      <c r="L124" s="2">
        <v>710000000</v>
      </c>
      <c r="M124" s="3" t="s">
        <v>5</v>
      </c>
      <c r="N124" s="3" t="s">
        <v>138</v>
      </c>
      <c r="O124" s="1" t="s">
        <v>6</v>
      </c>
      <c r="P124" s="2"/>
      <c r="Q124" s="1" t="s">
        <v>185</v>
      </c>
      <c r="R124" s="30" t="s">
        <v>133</v>
      </c>
      <c r="S124" s="1"/>
      <c r="T124" s="68"/>
      <c r="U124" s="1"/>
      <c r="V124" s="1"/>
      <c r="W124" s="17">
        <v>7262000</v>
      </c>
      <c r="X124" s="17">
        <f>W124*1.12</f>
        <v>8133440.0000000009</v>
      </c>
      <c r="Y124" s="17" t="s">
        <v>109</v>
      </c>
      <c r="Z124" s="1">
        <v>2016</v>
      </c>
      <c r="AA124" s="1"/>
    </row>
    <row r="125" spans="1:27" ht="51" customHeight="1" x14ac:dyDescent="0.25">
      <c r="A125" s="20" t="s">
        <v>66</v>
      </c>
      <c r="B125" s="1" t="s">
        <v>85</v>
      </c>
      <c r="C125" s="1" t="s">
        <v>154</v>
      </c>
      <c r="D125" s="11" t="s">
        <v>110</v>
      </c>
      <c r="E125" s="11" t="s">
        <v>111</v>
      </c>
      <c r="F125" s="2" t="s">
        <v>110</v>
      </c>
      <c r="G125" s="2" t="s">
        <v>111</v>
      </c>
      <c r="H125" s="2"/>
      <c r="I125" s="12"/>
      <c r="J125" s="1" t="s">
        <v>4</v>
      </c>
      <c r="K125" s="1">
        <v>100</v>
      </c>
      <c r="L125" s="2">
        <v>710000000</v>
      </c>
      <c r="M125" s="3" t="s">
        <v>5</v>
      </c>
      <c r="N125" s="3" t="s">
        <v>138</v>
      </c>
      <c r="O125" s="1" t="s">
        <v>6</v>
      </c>
      <c r="P125" s="2"/>
      <c r="Q125" s="1" t="s">
        <v>150</v>
      </c>
      <c r="R125" s="30" t="s">
        <v>133</v>
      </c>
      <c r="S125" s="1"/>
      <c r="T125" s="68"/>
      <c r="U125" s="1"/>
      <c r="V125" s="1"/>
      <c r="W125" s="17">
        <v>7011000</v>
      </c>
      <c r="X125" s="17">
        <f>W125*1.12</f>
        <v>7852320.0000000009</v>
      </c>
      <c r="Y125" s="17" t="s">
        <v>109</v>
      </c>
      <c r="Z125" s="1">
        <v>2016</v>
      </c>
      <c r="AA125" s="1"/>
    </row>
    <row r="126" spans="1:27" ht="89.25" customHeight="1" x14ac:dyDescent="0.25">
      <c r="A126" s="20" t="s">
        <v>401</v>
      </c>
      <c r="B126" s="1" t="s">
        <v>85</v>
      </c>
      <c r="C126" s="1" t="s">
        <v>402</v>
      </c>
      <c r="D126" s="11" t="s">
        <v>403</v>
      </c>
      <c r="E126" s="11" t="s">
        <v>404</v>
      </c>
      <c r="F126" s="2" t="s">
        <v>405</v>
      </c>
      <c r="G126" s="2" t="s">
        <v>406</v>
      </c>
      <c r="H126" s="2"/>
      <c r="I126" s="12"/>
      <c r="J126" s="1" t="s">
        <v>4</v>
      </c>
      <c r="K126" s="1">
        <v>100</v>
      </c>
      <c r="L126" s="2">
        <v>710000000</v>
      </c>
      <c r="M126" s="3" t="s">
        <v>5</v>
      </c>
      <c r="N126" s="3" t="s">
        <v>384</v>
      </c>
      <c r="O126" s="1" t="s">
        <v>6</v>
      </c>
      <c r="P126" s="2"/>
      <c r="Q126" s="1" t="s">
        <v>150</v>
      </c>
      <c r="R126" s="30" t="s">
        <v>133</v>
      </c>
      <c r="S126" s="1"/>
      <c r="T126" s="68"/>
      <c r="U126" s="1"/>
      <c r="V126" s="1"/>
      <c r="W126" s="17">
        <v>0</v>
      </c>
      <c r="X126" s="17">
        <f>W126*12%+W126</f>
        <v>0</v>
      </c>
      <c r="Y126" s="17" t="s">
        <v>109</v>
      </c>
      <c r="Z126" s="1">
        <v>2016</v>
      </c>
      <c r="AA126" s="1"/>
    </row>
    <row r="127" spans="1:27" ht="89.25" customHeight="1" x14ac:dyDescent="0.25">
      <c r="A127" s="20" t="s">
        <v>808</v>
      </c>
      <c r="B127" s="1" t="s">
        <v>85</v>
      </c>
      <c r="C127" s="1" t="s">
        <v>402</v>
      </c>
      <c r="D127" s="11" t="s">
        <v>403</v>
      </c>
      <c r="E127" s="11" t="s">
        <v>404</v>
      </c>
      <c r="F127" s="2" t="s">
        <v>405</v>
      </c>
      <c r="G127" s="2" t="s">
        <v>406</v>
      </c>
      <c r="H127" s="2"/>
      <c r="I127" s="12"/>
      <c r="J127" s="1" t="s">
        <v>4</v>
      </c>
      <c r="K127" s="1">
        <v>100</v>
      </c>
      <c r="L127" s="2">
        <v>710000000</v>
      </c>
      <c r="M127" s="3" t="s">
        <v>5</v>
      </c>
      <c r="N127" s="3" t="s">
        <v>596</v>
      </c>
      <c r="O127" s="1" t="s">
        <v>6</v>
      </c>
      <c r="P127" s="2"/>
      <c r="Q127" s="1" t="s">
        <v>150</v>
      </c>
      <c r="R127" s="30" t="s">
        <v>133</v>
      </c>
      <c r="S127" s="1"/>
      <c r="T127" s="68"/>
      <c r="U127" s="1"/>
      <c r="V127" s="1"/>
      <c r="W127" s="17">
        <v>5200000</v>
      </c>
      <c r="X127" s="17">
        <f>W127*12%+W127</f>
        <v>5824000</v>
      </c>
      <c r="Y127" s="17" t="s">
        <v>109</v>
      </c>
      <c r="Z127" s="1">
        <v>2016</v>
      </c>
      <c r="AA127" s="1" t="s">
        <v>589</v>
      </c>
    </row>
    <row r="128" spans="1:27" ht="114.75" customHeight="1" x14ac:dyDescent="0.25">
      <c r="A128" s="20" t="s">
        <v>72</v>
      </c>
      <c r="B128" s="1" t="s">
        <v>0</v>
      </c>
      <c r="C128" s="1" t="s">
        <v>155</v>
      </c>
      <c r="D128" s="11" t="s">
        <v>156</v>
      </c>
      <c r="E128" s="11" t="s">
        <v>157</v>
      </c>
      <c r="F128" s="2" t="s">
        <v>156</v>
      </c>
      <c r="G128" s="2" t="s">
        <v>158</v>
      </c>
      <c r="H128" s="2" t="s">
        <v>159</v>
      </c>
      <c r="I128" s="12" t="s">
        <v>160</v>
      </c>
      <c r="J128" s="1" t="s">
        <v>38</v>
      </c>
      <c r="K128" s="1">
        <v>100</v>
      </c>
      <c r="L128" s="2">
        <v>710000000</v>
      </c>
      <c r="M128" s="3" t="s">
        <v>5</v>
      </c>
      <c r="N128" s="3" t="s">
        <v>138</v>
      </c>
      <c r="O128" s="1" t="s">
        <v>6</v>
      </c>
      <c r="P128" s="2"/>
      <c r="Q128" s="1" t="s">
        <v>185</v>
      </c>
      <c r="R128" s="30" t="s">
        <v>375</v>
      </c>
      <c r="S128" s="1"/>
      <c r="T128" s="68"/>
      <c r="U128" s="1"/>
      <c r="V128" s="1"/>
      <c r="W128" s="17">
        <v>16984000</v>
      </c>
      <c r="X128" s="17">
        <f>W128</f>
        <v>16984000</v>
      </c>
      <c r="Y128" s="17"/>
      <c r="Z128" s="1">
        <v>2016</v>
      </c>
      <c r="AA128" s="1"/>
    </row>
    <row r="129" spans="1:27" ht="127.5" customHeight="1" x14ac:dyDescent="0.25">
      <c r="A129" s="20" t="s">
        <v>73</v>
      </c>
      <c r="B129" s="1" t="s">
        <v>0</v>
      </c>
      <c r="C129" s="1" t="s">
        <v>161</v>
      </c>
      <c r="D129" s="11" t="s">
        <v>162</v>
      </c>
      <c r="E129" s="11" t="s">
        <v>163</v>
      </c>
      <c r="F129" s="2" t="s">
        <v>162</v>
      </c>
      <c r="G129" s="2" t="s">
        <v>163</v>
      </c>
      <c r="H129" s="2" t="s">
        <v>55</v>
      </c>
      <c r="I129" s="12" t="s">
        <v>56</v>
      </c>
      <c r="J129" s="1" t="s">
        <v>38</v>
      </c>
      <c r="K129" s="1">
        <v>100</v>
      </c>
      <c r="L129" s="2">
        <v>710000000</v>
      </c>
      <c r="M129" s="3" t="s">
        <v>5</v>
      </c>
      <c r="N129" s="3" t="s">
        <v>138</v>
      </c>
      <c r="O129" s="1" t="s">
        <v>6</v>
      </c>
      <c r="P129" s="2"/>
      <c r="Q129" s="1" t="s">
        <v>185</v>
      </c>
      <c r="R129" s="30" t="s">
        <v>375</v>
      </c>
      <c r="S129" s="1"/>
      <c r="T129" s="68"/>
      <c r="U129" s="1"/>
      <c r="V129" s="1"/>
      <c r="W129" s="17">
        <v>83335000</v>
      </c>
      <c r="X129" s="17">
        <f t="shared" ref="X129:X131" si="11">W129</f>
        <v>83335000</v>
      </c>
      <c r="Y129" s="17"/>
      <c r="Z129" s="1">
        <v>2016</v>
      </c>
      <c r="AA129" s="1"/>
    </row>
    <row r="130" spans="1:27" ht="63.75" customHeight="1" x14ac:dyDescent="0.25">
      <c r="A130" s="20" t="s">
        <v>74</v>
      </c>
      <c r="B130" s="1" t="s">
        <v>0</v>
      </c>
      <c r="C130" s="1" t="s">
        <v>164</v>
      </c>
      <c r="D130" s="11" t="s">
        <v>165</v>
      </c>
      <c r="E130" s="11" t="s">
        <v>166</v>
      </c>
      <c r="F130" s="2" t="s">
        <v>165</v>
      </c>
      <c r="G130" s="2" t="s">
        <v>166</v>
      </c>
      <c r="H130" s="2" t="s">
        <v>57</v>
      </c>
      <c r="I130" s="12" t="s">
        <v>58</v>
      </c>
      <c r="J130" s="1" t="s">
        <v>38</v>
      </c>
      <c r="K130" s="1">
        <v>100</v>
      </c>
      <c r="L130" s="2">
        <v>710000000</v>
      </c>
      <c r="M130" s="3" t="s">
        <v>5</v>
      </c>
      <c r="N130" s="3" t="s">
        <v>138</v>
      </c>
      <c r="O130" s="1" t="s">
        <v>6</v>
      </c>
      <c r="P130" s="2"/>
      <c r="Q130" s="1" t="s">
        <v>185</v>
      </c>
      <c r="R130" s="30" t="s">
        <v>519</v>
      </c>
      <c r="S130" s="1"/>
      <c r="T130" s="68"/>
      <c r="U130" s="1"/>
      <c r="V130" s="1"/>
      <c r="W130" s="17">
        <v>4000000</v>
      </c>
      <c r="X130" s="17">
        <f t="shared" si="11"/>
        <v>4000000</v>
      </c>
      <c r="Y130" s="17"/>
      <c r="Z130" s="1">
        <v>2016</v>
      </c>
      <c r="AA130" s="1"/>
    </row>
    <row r="131" spans="1:27" ht="51" customHeight="1" x14ac:dyDescent="0.25">
      <c r="A131" s="20" t="s">
        <v>75</v>
      </c>
      <c r="B131" s="1" t="s">
        <v>0</v>
      </c>
      <c r="C131" s="1" t="s">
        <v>167</v>
      </c>
      <c r="D131" s="11" t="s">
        <v>59</v>
      </c>
      <c r="E131" s="11" t="s">
        <v>60</v>
      </c>
      <c r="F131" s="2" t="s">
        <v>59</v>
      </c>
      <c r="G131" s="2" t="s">
        <v>60</v>
      </c>
      <c r="H131" s="2" t="s">
        <v>61</v>
      </c>
      <c r="I131" s="12" t="s">
        <v>62</v>
      </c>
      <c r="J131" s="1" t="s">
        <v>38</v>
      </c>
      <c r="K131" s="1">
        <v>100</v>
      </c>
      <c r="L131" s="2">
        <v>710000000</v>
      </c>
      <c r="M131" s="3" t="s">
        <v>5</v>
      </c>
      <c r="N131" s="3" t="s">
        <v>138</v>
      </c>
      <c r="O131" s="1" t="s">
        <v>6</v>
      </c>
      <c r="P131" s="2"/>
      <c r="Q131" s="1" t="s">
        <v>185</v>
      </c>
      <c r="R131" s="30" t="s">
        <v>63</v>
      </c>
      <c r="S131" s="1"/>
      <c r="T131" s="68"/>
      <c r="U131" s="1"/>
      <c r="V131" s="1"/>
      <c r="W131" s="17">
        <v>4242480</v>
      </c>
      <c r="X131" s="17">
        <f t="shared" si="11"/>
        <v>4242480</v>
      </c>
      <c r="Y131" s="17"/>
      <c r="Z131" s="1">
        <v>2016</v>
      </c>
      <c r="AA131" s="1"/>
    </row>
    <row r="132" spans="1:27" ht="76.5" customHeight="1" x14ac:dyDescent="0.25">
      <c r="A132" s="20" t="s">
        <v>510</v>
      </c>
      <c r="B132" s="1" t="s">
        <v>0</v>
      </c>
      <c r="C132" s="1" t="s">
        <v>500</v>
      </c>
      <c r="D132" s="11" t="s">
        <v>501</v>
      </c>
      <c r="E132" s="11" t="s">
        <v>502</v>
      </c>
      <c r="F132" s="2" t="s">
        <v>503</v>
      </c>
      <c r="G132" s="2" t="s">
        <v>504</v>
      </c>
      <c r="H132" s="2" t="s">
        <v>505</v>
      </c>
      <c r="I132" s="12" t="s">
        <v>506</v>
      </c>
      <c r="J132" s="1" t="s">
        <v>4</v>
      </c>
      <c r="K132" s="1">
        <v>0</v>
      </c>
      <c r="L132" s="2">
        <v>710000000</v>
      </c>
      <c r="M132" s="3" t="s">
        <v>5</v>
      </c>
      <c r="N132" s="3" t="s">
        <v>384</v>
      </c>
      <c r="O132" s="1" t="s">
        <v>6</v>
      </c>
      <c r="P132" s="2"/>
      <c r="Q132" s="1" t="s">
        <v>150</v>
      </c>
      <c r="R132" s="30" t="s">
        <v>133</v>
      </c>
      <c r="S132" s="1"/>
      <c r="T132" s="68"/>
      <c r="U132" s="1"/>
      <c r="V132" s="1"/>
      <c r="W132" s="17">
        <v>0</v>
      </c>
      <c r="X132" s="17">
        <f t="shared" ref="X132:X133" si="12">W132*1.12</f>
        <v>0</v>
      </c>
      <c r="Y132" s="17"/>
      <c r="Z132" s="1">
        <v>2016</v>
      </c>
      <c r="AA132" s="1"/>
    </row>
    <row r="133" spans="1:27" ht="76.5" customHeight="1" x14ac:dyDescent="0.25">
      <c r="A133" s="20" t="s">
        <v>725</v>
      </c>
      <c r="B133" s="1" t="s">
        <v>0</v>
      </c>
      <c r="C133" s="1" t="s">
        <v>500</v>
      </c>
      <c r="D133" s="11" t="s">
        <v>501</v>
      </c>
      <c r="E133" s="11" t="s">
        <v>502</v>
      </c>
      <c r="F133" s="2" t="s">
        <v>503</v>
      </c>
      <c r="G133" s="2" t="s">
        <v>504</v>
      </c>
      <c r="H133" s="2" t="s">
        <v>505</v>
      </c>
      <c r="I133" s="12" t="s">
        <v>506</v>
      </c>
      <c r="J133" s="1" t="s">
        <v>4</v>
      </c>
      <c r="K133" s="1">
        <v>0</v>
      </c>
      <c r="L133" s="2">
        <v>710000000</v>
      </c>
      <c r="M133" s="3" t="s">
        <v>5</v>
      </c>
      <c r="N133" s="3" t="s">
        <v>688</v>
      </c>
      <c r="O133" s="1" t="s">
        <v>6</v>
      </c>
      <c r="P133" s="2"/>
      <c r="Q133" s="1" t="s">
        <v>150</v>
      </c>
      <c r="R133" s="30" t="s">
        <v>133</v>
      </c>
      <c r="S133" s="1"/>
      <c r="T133" s="68"/>
      <c r="U133" s="1"/>
      <c r="V133" s="1"/>
      <c r="W133" s="17">
        <v>43516000</v>
      </c>
      <c r="X133" s="17">
        <f t="shared" si="12"/>
        <v>48737920.000000007</v>
      </c>
      <c r="Y133" s="17"/>
      <c r="Z133" s="1">
        <v>2016</v>
      </c>
      <c r="AA133" s="1" t="s">
        <v>589</v>
      </c>
    </row>
    <row r="134" spans="1:27" ht="76.5" customHeight="1" x14ac:dyDescent="0.25">
      <c r="A134" s="20" t="s">
        <v>511</v>
      </c>
      <c r="B134" s="1" t="s">
        <v>0</v>
      </c>
      <c r="C134" s="1" t="s">
        <v>512</v>
      </c>
      <c r="D134" s="11" t="s">
        <v>513</v>
      </c>
      <c r="E134" s="11" t="s">
        <v>502</v>
      </c>
      <c r="F134" s="2" t="s">
        <v>514</v>
      </c>
      <c r="G134" s="2" t="s">
        <v>515</v>
      </c>
      <c r="H134" s="2" t="s">
        <v>508</v>
      </c>
      <c r="I134" s="2" t="s">
        <v>509</v>
      </c>
      <c r="J134" s="1" t="s">
        <v>40</v>
      </c>
      <c r="K134" s="1">
        <v>0</v>
      </c>
      <c r="L134" s="2">
        <v>710000000</v>
      </c>
      <c r="M134" s="3" t="s">
        <v>5</v>
      </c>
      <c r="N134" s="3" t="s">
        <v>516</v>
      </c>
      <c r="O134" s="1" t="s">
        <v>6</v>
      </c>
      <c r="P134" s="2"/>
      <c r="Q134" s="1" t="s">
        <v>150</v>
      </c>
      <c r="R134" s="30" t="s">
        <v>133</v>
      </c>
      <c r="S134" s="1"/>
      <c r="T134" s="68"/>
      <c r="U134" s="1"/>
      <c r="V134" s="1"/>
      <c r="W134" s="17">
        <v>0</v>
      </c>
      <c r="X134" s="17">
        <f>W134*1.12</f>
        <v>0</v>
      </c>
      <c r="Y134" s="17"/>
      <c r="Z134" s="1">
        <v>2016</v>
      </c>
      <c r="AA134" s="1"/>
    </row>
    <row r="135" spans="1:27" ht="76.5" customHeight="1" x14ac:dyDescent="0.25">
      <c r="A135" s="20" t="s">
        <v>587</v>
      </c>
      <c r="B135" s="1" t="s">
        <v>0</v>
      </c>
      <c r="C135" s="1" t="s">
        <v>512</v>
      </c>
      <c r="D135" s="11" t="s">
        <v>513</v>
      </c>
      <c r="E135" s="11" t="s">
        <v>502</v>
      </c>
      <c r="F135" s="2" t="s">
        <v>514</v>
      </c>
      <c r="G135" s="2" t="s">
        <v>515</v>
      </c>
      <c r="H135" s="2" t="s">
        <v>508</v>
      </c>
      <c r="I135" s="2" t="s">
        <v>509</v>
      </c>
      <c r="J135" s="1" t="s">
        <v>40</v>
      </c>
      <c r="K135" s="1">
        <v>0</v>
      </c>
      <c r="L135" s="2">
        <v>710000000</v>
      </c>
      <c r="M135" s="3" t="s">
        <v>5</v>
      </c>
      <c r="N135" s="3" t="s">
        <v>588</v>
      </c>
      <c r="O135" s="1" t="s">
        <v>6</v>
      </c>
      <c r="P135" s="2"/>
      <c r="Q135" s="1" t="s">
        <v>150</v>
      </c>
      <c r="R135" s="30" t="s">
        <v>133</v>
      </c>
      <c r="S135" s="1"/>
      <c r="T135" s="68"/>
      <c r="U135" s="1"/>
      <c r="V135" s="1"/>
      <c r="W135" s="17">
        <v>3400000</v>
      </c>
      <c r="X135" s="17">
        <f>W135*1.12</f>
        <v>3808000.0000000005</v>
      </c>
      <c r="Y135" s="17"/>
      <c r="Z135" s="1">
        <v>2016</v>
      </c>
      <c r="AA135" s="81" t="s">
        <v>589</v>
      </c>
    </row>
    <row r="136" spans="1:27" ht="51" customHeight="1" x14ac:dyDescent="0.25">
      <c r="A136" s="20" t="s">
        <v>77</v>
      </c>
      <c r="B136" s="1" t="s">
        <v>0</v>
      </c>
      <c r="C136" s="1" t="s">
        <v>168</v>
      </c>
      <c r="D136" s="11" t="s">
        <v>169</v>
      </c>
      <c r="E136" s="11" t="s">
        <v>170</v>
      </c>
      <c r="F136" s="2" t="s">
        <v>169</v>
      </c>
      <c r="G136" s="2" t="s">
        <v>170</v>
      </c>
      <c r="H136" s="2" t="s">
        <v>171</v>
      </c>
      <c r="I136" s="12" t="s">
        <v>172</v>
      </c>
      <c r="J136" s="1" t="s">
        <v>38</v>
      </c>
      <c r="K136" s="1">
        <v>100</v>
      </c>
      <c r="L136" s="2">
        <v>710000000</v>
      </c>
      <c r="M136" s="3" t="s">
        <v>5</v>
      </c>
      <c r="N136" s="3" t="s">
        <v>138</v>
      </c>
      <c r="O136" s="1" t="s">
        <v>6</v>
      </c>
      <c r="P136" s="2"/>
      <c r="Q136" s="1" t="s">
        <v>185</v>
      </c>
      <c r="R136" s="30" t="s">
        <v>133</v>
      </c>
      <c r="S136" s="1"/>
      <c r="T136" s="68"/>
      <c r="U136" s="1"/>
      <c r="V136" s="1"/>
      <c r="W136" s="17">
        <v>2800000</v>
      </c>
      <c r="X136" s="17">
        <f>W136</f>
        <v>2800000</v>
      </c>
      <c r="Y136" s="17"/>
      <c r="Z136" s="1">
        <v>2016</v>
      </c>
      <c r="AA136" s="1"/>
    </row>
    <row r="137" spans="1:27" ht="140.25" customHeight="1" x14ac:dyDescent="0.25">
      <c r="A137" s="20" t="s">
        <v>78</v>
      </c>
      <c r="B137" s="1" t="s">
        <v>0</v>
      </c>
      <c r="C137" s="1" t="s">
        <v>173</v>
      </c>
      <c r="D137" s="11" t="s">
        <v>174</v>
      </c>
      <c r="E137" s="11" t="s">
        <v>175</v>
      </c>
      <c r="F137" s="2" t="s">
        <v>176</v>
      </c>
      <c r="G137" s="2" t="s">
        <v>177</v>
      </c>
      <c r="H137" s="2" t="s">
        <v>178</v>
      </c>
      <c r="I137" s="12" t="s">
        <v>179</v>
      </c>
      <c r="J137" s="1" t="s">
        <v>38</v>
      </c>
      <c r="K137" s="1">
        <v>100</v>
      </c>
      <c r="L137" s="2">
        <v>710000000</v>
      </c>
      <c r="M137" s="3" t="s">
        <v>5</v>
      </c>
      <c r="N137" s="3" t="s">
        <v>138</v>
      </c>
      <c r="O137" s="1" t="s">
        <v>6</v>
      </c>
      <c r="P137" s="2"/>
      <c r="Q137" s="1" t="s">
        <v>185</v>
      </c>
      <c r="R137" s="30" t="s">
        <v>375</v>
      </c>
      <c r="S137" s="1"/>
      <c r="T137" s="68"/>
      <c r="U137" s="1"/>
      <c r="V137" s="1"/>
      <c r="W137" s="17">
        <v>254520</v>
      </c>
      <c r="X137" s="17">
        <f>W137</f>
        <v>254520</v>
      </c>
      <c r="Y137" s="17"/>
      <c r="Z137" s="1">
        <v>2016</v>
      </c>
      <c r="AA137" s="1"/>
    </row>
    <row r="138" spans="1:27" ht="76.5" customHeight="1" x14ac:dyDescent="0.25">
      <c r="A138" s="20" t="s">
        <v>79</v>
      </c>
      <c r="B138" s="1" t="s">
        <v>0</v>
      </c>
      <c r="C138" s="1" t="s">
        <v>180</v>
      </c>
      <c r="D138" s="11" t="s">
        <v>181</v>
      </c>
      <c r="E138" s="11" t="s">
        <v>182</v>
      </c>
      <c r="F138" s="2" t="s">
        <v>181</v>
      </c>
      <c r="G138" s="2" t="s">
        <v>183</v>
      </c>
      <c r="H138" s="2" t="s">
        <v>82</v>
      </c>
      <c r="I138" s="12" t="s">
        <v>184</v>
      </c>
      <c r="J138" s="1" t="s">
        <v>38</v>
      </c>
      <c r="K138" s="1">
        <v>0</v>
      </c>
      <c r="L138" s="2">
        <v>710000000</v>
      </c>
      <c r="M138" s="3" t="s">
        <v>5</v>
      </c>
      <c r="N138" s="3" t="s">
        <v>138</v>
      </c>
      <c r="O138" s="1" t="s">
        <v>6</v>
      </c>
      <c r="P138" s="2"/>
      <c r="Q138" s="1" t="s">
        <v>185</v>
      </c>
      <c r="R138" s="30" t="s">
        <v>133</v>
      </c>
      <c r="S138" s="1"/>
      <c r="T138" s="68"/>
      <c r="U138" s="1"/>
      <c r="V138" s="1"/>
      <c r="W138" s="17">
        <v>8023145.0000000037</v>
      </c>
      <c r="X138" s="17">
        <f>W138*1.12</f>
        <v>8985922.4000000041</v>
      </c>
      <c r="Y138" s="17"/>
      <c r="Z138" s="1">
        <v>2016</v>
      </c>
      <c r="AA138" s="1"/>
    </row>
    <row r="139" spans="1:27" ht="76.5" customHeight="1" x14ac:dyDescent="0.25">
      <c r="A139" s="20" t="s">
        <v>80</v>
      </c>
      <c r="B139" s="1" t="s">
        <v>0</v>
      </c>
      <c r="C139" s="1" t="s">
        <v>186</v>
      </c>
      <c r="D139" s="11" t="s">
        <v>187</v>
      </c>
      <c r="E139" s="12" t="s">
        <v>331</v>
      </c>
      <c r="F139" s="2" t="s">
        <v>187</v>
      </c>
      <c r="G139" s="12" t="s">
        <v>331</v>
      </c>
      <c r="H139" s="2" t="s">
        <v>128</v>
      </c>
      <c r="I139" s="12" t="s">
        <v>129</v>
      </c>
      <c r="J139" s="1" t="s">
        <v>40</v>
      </c>
      <c r="K139" s="1">
        <v>100</v>
      </c>
      <c r="L139" s="2">
        <v>710000000</v>
      </c>
      <c r="M139" s="3" t="s">
        <v>5</v>
      </c>
      <c r="N139" s="3" t="s">
        <v>138</v>
      </c>
      <c r="O139" s="1" t="s">
        <v>6</v>
      </c>
      <c r="P139" s="2"/>
      <c r="Q139" s="1" t="s">
        <v>150</v>
      </c>
      <c r="R139" s="30" t="s">
        <v>133</v>
      </c>
      <c r="S139" s="1"/>
      <c r="T139" s="68"/>
      <c r="U139" s="1"/>
      <c r="V139" s="1"/>
      <c r="W139" s="17">
        <v>4586000</v>
      </c>
      <c r="X139" s="17">
        <f t="shared" ref="X139:X164" si="13">W139*1.12</f>
        <v>5136320.0000000009</v>
      </c>
      <c r="Y139" s="17"/>
      <c r="Z139" s="1">
        <v>2016</v>
      </c>
      <c r="AA139" s="1"/>
    </row>
    <row r="140" spans="1:27" ht="120" customHeight="1" x14ac:dyDescent="0.25">
      <c r="A140" s="20" t="s">
        <v>81</v>
      </c>
      <c r="B140" s="1" t="s">
        <v>0</v>
      </c>
      <c r="C140" s="1" t="s">
        <v>188</v>
      </c>
      <c r="D140" s="11" t="s">
        <v>83</v>
      </c>
      <c r="E140" s="11" t="s">
        <v>84</v>
      </c>
      <c r="F140" s="2" t="s">
        <v>83</v>
      </c>
      <c r="G140" s="2" t="s">
        <v>84</v>
      </c>
      <c r="H140" s="2" t="s">
        <v>189</v>
      </c>
      <c r="I140" s="12" t="s">
        <v>190</v>
      </c>
      <c r="J140" s="1" t="s">
        <v>38</v>
      </c>
      <c r="K140" s="1">
        <v>0</v>
      </c>
      <c r="L140" s="2">
        <v>710000000</v>
      </c>
      <c r="M140" s="3" t="s">
        <v>5</v>
      </c>
      <c r="N140" s="3" t="s">
        <v>138</v>
      </c>
      <c r="O140" s="1" t="s">
        <v>6</v>
      </c>
      <c r="P140" s="2"/>
      <c r="Q140" s="1" t="s">
        <v>373</v>
      </c>
      <c r="R140" s="30" t="s">
        <v>133</v>
      </c>
      <c r="S140" s="1"/>
      <c r="T140" s="68"/>
      <c r="U140" s="1"/>
      <c r="V140" s="1"/>
      <c r="W140" s="17">
        <v>595000</v>
      </c>
      <c r="X140" s="17">
        <f>W140</f>
        <v>595000</v>
      </c>
      <c r="Y140" s="17"/>
      <c r="Z140" s="1">
        <v>2016</v>
      </c>
      <c r="AA140" s="1"/>
    </row>
    <row r="141" spans="1:27" ht="76.5" customHeight="1" x14ac:dyDescent="0.25">
      <c r="A141" s="20" t="s">
        <v>97</v>
      </c>
      <c r="B141" s="1" t="s">
        <v>191</v>
      </c>
      <c r="C141" s="1" t="s">
        <v>192</v>
      </c>
      <c r="D141" s="11" t="s">
        <v>193</v>
      </c>
      <c r="E141" s="11" t="s">
        <v>194</v>
      </c>
      <c r="F141" s="2" t="s">
        <v>195</v>
      </c>
      <c r="G141" s="2" t="s">
        <v>196</v>
      </c>
      <c r="H141" s="2"/>
      <c r="I141" s="12"/>
      <c r="J141" s="1" t="s">
        <v>38</v>
      </c>
      <c r="K141" s="1">
        <v>90</v>
      </c>
      <c r="L141" s="2">
        <v>710000000</v>
      </c>
      <c r="M141" s="3" t="s">
        <v>5</v>
      </c>
      <c r="N141" s="3" t="s">
        <v>138</v>
      </c>
      <c r="O141" s="1" t="s">
        <v>6</v>
      </c>
      <c r="P141" s="2"/>
      <c r="Q141" s="1" t="s">
        <v>185</v>
      </c>
      <c r="R141" s="30" t="s">
        <v>133</v>
      </c>
      <c r="S141" s="1"/>
      <c r="T141" s="68"/>
      <c r="U141" s="1"/>
      <c r="V141" s="1"/>
      <c r="W141" s="17">
        <v>51829991.999999993</v>
      </c>
      <c r="X141" s="17">
        <f t="shared" si="13"/>
        <v>58049591.039999999</v>
      </c>
      <c r="Y141" s="17" t="s">
        <v>39</v>
      </c>
      <c r="Z141" s="1">
        <v>2016</v>
      </c>
      <c r="AA141" s="1"/>
    </row>
    <row r="142" spans="1:27" ht="76.5" customHeight="1" x14ac:dyDescent="0.25">
      <c r="A142" s="20" t="s">
        <v>408</v>
      </c>
      <c r="B142" s="1" t="s">
        <v>0</v>
      </c>
      <c r="C142" s="1" t="s">
        <v>409</v>
      </c>
      <c r="D142" s="11" t="s">
        <v>410</v>
      </c>
      <c r="E142" s="11" t="s">
        <v>411</v>
      </c>
      <c r="F142" s="2" t="s">
        <v>410</v>
      </c>
      <c r="G142" s="2" t="s">
        <v>411</v>
      </c>
      <c r="H142" s="12" t="s">
        <v>412</v>
      </c>
      <c r="I142" s="1" t="s">
        <v>413</v>
      </c>
      <c r="J142" s="1" t="s">
        <v>4</v>
      </c>
      <c r="K142" s="2">
        <v>0</v>
      </c>
      <c r="L142" s="2">
        <v>710000000</v>
      </c>
      <c r="M142" s="3" t="s">
        <v>5</v>
      </c>
      <c r="N142" s="1" t="s">
        <v>407</v>
      </c>
      <c r="O142" s="2" t="s">
        <v>6</v>
      </c>
      <c r="P142" s="1"/>
      <c r="Q142" s="1" t="s">
        <v>150</v>
      </c>
      <c r="R142" s="30" t="s">
        <v>133</v>
      </c>
      <c r="S142" s="68"/>
      <c r="T142" s="1"/>
      <c r="U142" s="1"/>
      <c r="V142" s="17"/>
      <c r="W142" s="17">
        <v>15000000</v>
      </c>
      <c r="X142" s="17">
        <f t="shared" si="13"/>
        <v>16800000</v>
      </c>
      <c r="Y142" s="1"/>
      <c r="Z142" s="1">
        <v>2016</v>
      </c>
      <c r="AA142" s="75"/>
    </row>
    <row r="143" spans="1:27" ht="89.25" customHeight="1" x14ac:dyDescent="0.25">
      <c r="A143" s="20" t="s">
        <v>98</v>
      </c>
      <c r="B143" s="1" t="s">
        <v>0</v>
      </c>
      <c r="C143" s="1" t="s">
        <v>201</v>
      </c>
      <c r="D143" s="11" t="s">
        <v>197</v>
      </c>
      <c r="E143" s="11" t="s">
        <v>198</v>
      </c>
      <c r="F143" s="2" t="s">
        <v>197</v>
      </c>
      <c r="G143" s="2" t="s">
        <v>198</v>
      </c>
      <c r="H143" s="12" t="s">
        <v>199</v>
      </c>
      <c r="I143" s="1" t="s">
        <v>200</v>
      </c>
      <c r="J143" s="1" t="s">
        <v>40</v>
      </c>
      <c r="K143" s="2">
        <v>0</v>
      </c>
      <c r="L143" s="2">
        <v>710000000</v>
      </c>
      <c r="M143" s="3" t="s">
        <v>5</v>
      </c>
      <c r="N143" s="3" t="s">
        <v>384</v>
      </c>
      <c r="O143" s="2" t="s">
        <v>6</v>
      </c>
      <c r="P143" s="1"/>
      <c r="Q143" s="1" t="s">
        <v>150</v>
      </c>
      <c r="R143" s="30" t="s">
        <v>375</v>
      </c>
      <c r="S143" s="68"/>
      <c r="T143" s="1"/>
      <c r="U143" s="1"/>
      <c r="V143" s="17"/>
      <c r="W143" s="17">
        <v>5757500</v>
      </c>
      <c r="X143" s="17">
        <f t="shared" si="13"/>
        <v>6448400.0000000009</v>
      </c>
      <c r="Y143" s="1"/>
      <c r="Z143" s="1">
        <v>2016</v>
      </c>
      <c r="AA143" s="75"/>
    </row>
    <row r="144" spans="1:27" ht="229.5" customHeight="1" x14ac:dyDescent="0.25">
      <c r="A144" s="20" t="s">
        <v>99</v>
      </c>
      <c r="B144" s="1" t="s">
        <v>0</v>
      </c>
      <c r="C144" s="1" t="s">
        <v>202</v>
      </c>
      <c r="D144" s="11" t="s">
        <v>203</v>
      </c>
      <c r="E144" s="11" t="s">
        <v>204</v>
      </c>
      <c r="F144" s="2" t="s">
        <v>203</v>
      </c>
      <c r="G144" s="2" t="s">
        <v>204</v>
      </c>
      <c r="H144" s="12" t="s">
        <v>205</v>
      </c>
      <c r="I144" s="1" t="s">
        <v>701</v>
      </c>
      <c r="J144" s="1" t="s">
        <v>4</v>
      </c>
      <c r="K144" s="2">
        <v>15</v>
      </c>
      <c r="L144" s="2">
        <v>710000000</v>
      </c>
      <c r="M144" s="3" t="s">
        <v>5</v>
      </c>
      <c r="N144" s="3" t="s">
        <v>384</v>
      </c>
      <c r="O144" s="2" t="s">
        <v>121</v>
      </c>
      <c r="P144" s="1"/>
      <c r="Q144" s="1" t="s">
        <v>150</v>
      </c>
      <c r="R144" s="30" t="s">
        <v>133</v>
      </c>
      <c r="S144" s="68"/>
      <c r="T144" s="1"/>
      <c r="U144" s="1"/>
      <c r="V144" s="17"/>
      <c r="W144" s="17">
        <v>0</v>
      </c>
      <c r="X144" s="17">
        <f t="shared" si="13"/>
        <v>0</v>
      </c>
      <c r="Y144" s="1"/>
      <c r="Z144" s="1">
        <v>2016</v>
      </c>
      <c r="AA144" s="75"/>
    </row>
    <row r="145" spans="1:27" ht="229.5" customHeight="1" x14ac:dyDescent="0.25">
      <c r="A145" s="20" t="s">
        <v>719</v>
      </c>
      <c r="B145" s="1" t="s">
        <v>0</v>
      </c>
      <c r="C145" s="1" t="s">
        <v>202</v>
      </c>
      <c r="D145" s="11" t="s">
        <v>203</v>
      </c>
      <c r="E145" s="11" t="s">
        <v>204</v>
      </c>
      <c r="F145" s="2" t="s">
        <v>203</v>
      </c>
      <c r="G145" s="2" t="s">
        <v>204</v>
      </c>
      <c r="H145" s="12" t="s">
        <v>205</v>
      </c>
      <c r="I145" s="1" t="s">
        <v>701</v>
      </c>
      <c r="J145" s="1" t="s">
        <v>4</v>
      </c>
      <c r="K145" s="2">
        <v>15</v>
      </c>
      <c r="L145" s="2">
        <v>710000000</v>
      </c>
      <c r="M145" s="3" t="s">
        <v>5</v>
      </c>
      <c r="N145" s="3" t="s">
        <v>688</v>
      </c>
      <c r="O145" s="2" t="s">
        <v>121</v>
      </c>
      <c r="P145" s="1"/>
      <c r="Q145" s="1" t="s">
        <v>150</v>
      </c>
      <c r="R145" s="30" t="s">
        <v>133</v>
      </c>
      <c r="S145" s="68"/>
      <c r="T145" s="1"/>
      <c r="U145" s="1"/>
      <c r="V145" s="17"/>
      <c r="W145" s="17">
        <v>96900000</v>
      </c>
      <c r="X145" s="17">
        <f t="shared" si="13"/>
        <v>108528000.00000001</v>
      </c>
      <c r="Y145" s="1"/>
      <c r="Z145" s="1">
        <v>2016</v>
      </c>
      <c r="AA145" s="75" t="s">
        <v>589</v>
      </c>
    </row>
    <row r="146" spans="1:27" ht="165.75" customHeight="1" x14ac:dyDescent="0.25">
      <c r="A146" s="20" t="s">
        <v>100</v>
      </c>
      <c r="B146" s="1" t="s">
        <v>0</v>
      </c>
      <c r="C146" s="1" t="s">
        <v>206</v>
      </c>
      <c r="D146" s="11" t="s">
        <v>207</v>
      </c>
      <c r="E146" s="11" t="s">
        <v>208</v>
      </c>
      <c r="F146" s="2" t="s">
        <v>209</v>
      </c>
      <c r="G146" s="2" t="s">
        <v>210</v>
      </c>
      <c r="H146" s="12" t="s">
        <v>227</v>
      </c>
      <c r="I146" s="1" t="s">
        <v>122</v>
      </c>
      <c r="J146" s="1" t="s">
        <v>4</v>
      </c>
      <c r="K146" s="2">
        <v>50</v>
      </c>
      <c r="L146" s="2">
        <v>710000000</v>
      </c>
      <c r="M146" s="3" t="s">
        <v>5</v>
      </c>
      <c r="N146" s="3" t="s">
        <v>384</v>
      </c>
      <c r="O146" s="2" t="s">
        <v>6</v>
      </c>
      <c r="P146" s="1"/>
      <c r="Q146" s="1" t="s">
        <v>150</v>
      </c>
      <c r="R146" s="30" t="s">
        <v>133</v>
      </c>
      <c r="S146" s="68"/>
      <c r="T146" s="1"/>
      <c r="U146" s="1"/>
      <c r="V146" s="17"/>
      <c r="W146" s="17">
        <v>40000000</v>
      </c>
      <c r="X146" s="17">
        <f t="shared" si="13"/>
        <v>44800000.000000007</v>
      </c>
      <c r="Y146" s="1"/>
      <c r="Z146" s="1">
        <v>2016</v>
      </c>
      <c r="AA146" s="75"/>
    </row>
    <row r="147" spans="1:27" ht="127.5" customHeight="1" x14ac:dyDescent="0.25">
      <c r="A147" s="20" t="s">
        <v>414</v>
      </c>
      <c r="B147" s="1" t="s">
        <v>0</v>
      </c>
      <c r="C147" s="1" t="s">
        <v>415</v>
      </c>
      <c r="D147" s="11" t="s">
        <v>416</v>
      </c>
      <c r="E147" s="11" t="s">
        <v>417</v>
      </c>
      <c r="F147" s="2" t="s">
        <v>416</v>
      </c>
      <c r="G147" s="2" t="s">
        <v>417</v>
      </c>
      <c r="H147" s="12" t="s">
        <v>418</v>
      </c>
      <c r="I147" s="1" t="s">
        <v>419</v>
      </c>
      <c r="J147" s="1" t="s">
        <v>4</v>
      </c>
      <c r="K147" s="2">
        <v>15</v>
      </c>
      <c r="L147" s="2">
        <v>710000000</v>
      </c>
      <c r="M147" s="3" t="s">
        <v>5</v>
      </c>
      <c r="N147" s="3" t="s">
        <v>384</v>
      </c>
      <c r="O147" s="2" t="s">
        <v>420</v>
      </c>
      <c r="P147" s="1"/>
      <c r="Q147" s="1" t="s">
        <v>150</v>
      </c>
      <c r="R147" s="30" t="s">
        <v>133</v>
      </c>
      <c r="S147" s="68"/>
      <c r="T147" s="1"/>
      <c r="U147" s="1"/>
      <c r="V147" s="17"/>
      <c r="W147" s="17">
        <v>0</v>
      </c>
      <c r="X147" s="17">
        <f t="shared" si="13"/>
        <v>0</v>
      </c>
      <c r="Y147" s="1"/>
      <c r="Z147" s="1">
        <v>2016</v>
      </c>
      <c r="AA147" s="75"/>
    </row>
    <row r="148" spans="1:27" ht="127.5" customHeight="1" x14ac:dyDescent="0.25">
      <c r="A148" s="20" t="s">
        <v>595</v>
      </c>
      <c r="B148" s="1" t="s">
        <v>0</v>
      </c>
      <c r="C148" s="1" t="s">
        <v>415</v>
      </c>
      <c r="D148" s="11" t="s">
        <v>416</v>
      </c>
      <c r="E148" s="11" t="s">
        <v>417</v>
      </c>
      <c r="F148" s="2" t="s">
        <v>416</v>
      </c>
      <c r="G148" s="2" t="s">
        <v>417</v>
      </c>
      <c r="H148" s="12" t="s">
        <v>418</v>
      </c>
      <c r="I148" s="1" t="s">
        <v>419</v>
      </c>
      <c r="J148" s="1" t="s">
        <v>4</v>
      </c>
      <c r="K148" s="2">
        <v>15</v>
      </c>
      <c r="L148" s="2">
        <v>710000000</v>
      </c>
      <c r="M148" s="3" t="s">
        <v>5</v>
      </c>
      <c r="N148" s="3" t="s">
        <v>596</v>
      </c>
      <c r="O148" s="2" t="s">
        <v>420</v>
      </c>
      <c r="P148" s="1"/>
      <c r="Q148" s="1" t="s">
        <v>150</v>
      </c>
      <c r="R148" s="30" t="s">
        <v>133</v>
      </c>
      <c r="S148" s="68"/>
      <c r="T148" s="1"/>
      <c r="U148" s="1"/>
      <c r="V148" s="17"/>
      <c r="W148" s="17">
        <v>0</v>
      </c>
      <c r="X148" s="17">
        <f t="shared" si="13"/>
        <v>0</v>
      </c>
      <c r="Y148" s="1"/>
      <c r="Z148" s="1">
        <v>2016</v>
      </c>
      <c r="AA148" s="81" t="s">
        <v>589</v>
      </c>
    </row>
    <row r="149" spans="1:27" ht="127.5" customHeight="1" x14ac:dyDescent="0.25">
      <c r="A149" s="20" t="s">
        <v>702</v>
      </c>
      <c r="B149" s="1" t="s">
        <v>0</v>
      </c>
      <c r="C149" s="1" t="s">
        <v>415</v>
      </c>
      <c r="D149" s="11" t="s">
        <v>416</v>
      </c>
      <c r="E149" s="11" t="s">
        <v>417</v>
      </c>
      <c r="F149" s="2" t="s">
        <v>416</v>
      </c>
      <c r="G149" s="2" t="s">
        <v>417</v>
      </c>
      <c r="H149" s="12" t="s">
        <v>418</v>
      </c>
      <c r="I149" s="1" t="s">
        <v>419</v>
      </c>
      <c r="J149" s="1" t="s">
        <v>4</v>
      </c>
      <c r="K149" s="2">
        <v>15</v>
      </c>
      <c r="L149" s="2">
        <v>710000000</v>
      </c>
      <c r="M149" s="3" t="s">
        <v>5</v>
      </c>
      <c r="N149" s="3" t="s">
        <v>688</v>
      </c>
      <c r="O149" s="2" t="s">
        <v>703</v>
      </c>
      <c r="P149" s="1"/>
      <c r="Q149" s="1" t="s">
        <v>150</v>
      </c>
      <c r="R149" s="30" t="s">
        <v>133</v>
      </c>
      <c r="S149" s="68"/>
      <c r="T149" s="1"/>
      <c r="U149" s="1"/>
      <c r="V149" s="17"/>
      <c r="W149" s="17">
        <v>61281000</v>
      </c>
      <c r="X149" s="17">
        <f t="shared" si="13"/>
        <v>68634720</v>
      </c>
      <c r="Y149" s="1"/>
      <c r="Z149" s="1">
        <v>2016</v>
      </c>
      <c r="AA149" s="81" t="s">
        <v>704</v>
      </c>
    </row>
    <row r="150" spans="1:27" ht="89.25" customHeight="1" x14ac:dyDescent="0.25">
      <c r="A150" s="20" t="s">
        <v>101</v>
      </c>
      <c r="B150" s="1" t="s">
        <v>0</v>
      </c>
      <c r="C150" s="1" t="s">
        <v>211</v>
      </c>
      <c r="D150" s="11" t="s">
        <v>212</v>
      </c>
      <c r="E150" s="11" t="s">
        <v>213</v>
      </c>
      <c r="F150" s="2" t="s">
        <v>212</v>
      </c>
      <c r="G150" s="2" t="s">
        <v>213</v>
      </c>
      <c r="H150" s="12" t="s">
        <v>123</v>
      </c>
      <c r="I150" s="1" t="s">
        <v>124</v>
      </c>
      <c r="J150" s="1" t="s">
        <v>38</v>
      </c>
      <c r="K150" s="2">
        <v>0</v>
      </c>
      <c r="L150" s="2">
        <v>710000000</v>
      </c>
      <c r="M150" s="3" t="s">
        <v>5</v>
      </c>
      <c r="N150" s="3" t="s">
        <v>138</v>
      </c>
      <c r="O150" s="2" t="s">
        <v>125</v>
      </c>
      <c r="P150" s="1"/>
      <c r="Q150" s="1" t="s">
        <v>150</v>
      </c>
      <c r="R150" s="30" t="s">
        <v>375</v>
      </c>
      <c r="S150" s="68"/>
      <c r="T150" s="1"/>
      <c r="U150" s="1"/>
      <c r="V150" s="17"/>
      <c r="W150" s="17">
        <v>68820000</v>
      </c>
      <c r="X150" s="17">
        <f t="shared" si="13"/>
        <v>77078400</v>
      </c>
      <c r="Y150" s="1"/>
      <c r="Z150" s="1">
        <v>2016</v>
      </c>
      <c r="AA150" s="75"/>
    </row>
    <row r="151" spans="1:27" ht="191.25" customHeight="1" x14ac:dyDescent="0.25">
      <c r="A151" s="20" t="s">
        <v>102</v>
      </c>
      <c r="B151" s="1" t="s">
        <v>0</v>
      </c>
      <c r="C151" s="1" t="s">
        <v>173</v>
      </c>
      <c r="D151" s="11" t="s">
        <v>174</v>
      </c>
      <c r="E151" s="11" t="s">
        <v>214</v>
      </c>
      <c r="F151" s="2" t="s">
        <v>176</v>
      </c>
      <c r="G151" s="2" t="s">
        <v>215</v>
      </c>
      <c r="H151" s="12" t="s">
        <v>216</v>
      </c>
      <c r="I151" s="1" t="s">
        <v>217</v>
      </c>
      <c r="J151" s="1" t="s">
        <v>38</v>
      </c>
      <c r="K151" s="2">
        <v>0</v>
      </c>
      <c r="L151" s="2">
        <v>710000000</v>
      </c>
      <c r="M151" s="3" t="s">
        <v>5</v>
      </c>
      <c r="N151" s="3" t="s">
        <v>138</v>
      </c>
      <c r="O151" s="2" t="s">
        <v>6</v>
      </c>
      <c r="P151" s="1"/>
      <c r="Q151" s="1" t="s">
        <v>150</v>
      </c>
      <c r="R151" s="30" t="s">
        <v>375</v>
      </c>
      <c r="S151" s="68"/>
      <c r="T151" s="1"/>
      <c r="U151" s="1"/>
      <c r="V151" s="17"/>
      <c r="W151" s="17">
        <v>10800000</v>
      </c>
      <c r="X151" s="17">
        <f t="shared" si="13"/>
        <v>12096000.000000002</v>
      </c>
      <c r="Y151" s="1"/>
      <c r="Z151" s="1">
        <v>2016</v>
      </c>
      <c r="AA151" s="75"/>
    </row>
    <row r="152" spans="1:27" ht="280.5" customHeight="1" x14ac:dyDescent="0.25">
      <c r="A152" s="20" t="s">
        <v>103</v>
      </c>
      <c r="B152" s="1" t="s">
        <v>0</v>
      </c>
      <c r="C152" s="1" t="s">
        <v>218</v>
      </c>
      <c r="D152" s="11" t="s">
        <v>219</v>
      </c>
      <c r="E152" s="11" t="s">
        <v>220</v>
      </c>
      <c r="F152" s="2" t="s">
        <v>221</v>
      </c>
      <c r="G152" s="2" t="s">
        <v>222</v>
      </c>
      <c r="H152" s="12" t="s">
        <v>223</v>
      </c>
      <c r="I152" s="1" t="s">
        <v>224</v>
      </c>
      <c r="J152" s="1" t="s">
        <v>38</v>
      </c>
      <c r="K152" s="2">
        <v>0</v>
      </c>
      <c r="L152" s="2">
        <v>710000000</v>
      </c>
      <c r="M152" s="3" t="s">
        <v>5</v>
      </c>
      <c r="N152" s="3" t="s">
        <v>138</v>
      </c>
      <c r="O152" s="2" t="s">
        <v>6</v>
      </c>
      <c r="P152" s="1"/>
      <c r="Q152" s="1" t="s">
        <v>150</v>
      </c>
      <c r="R152" s="30" t="s">
        <v>375</v>
      </c>
      <c r="S152" s="68"/>
      <c r="T152" s="1"/>
      <c r="U152" s="1"/>
      <c r="V152" s="17"/>
      <c r="W152" s="17">
        <v>9360000</v>
      </c>
      <c r="X152" s="17">
        <f t="shared" si="13"/>
        <v>10483200.000000002</v>
      </c>
      <c r="Y152" s="1"/>
      <c r="Z152" s="1">
        <v>2016</v>
      </c>
      <c r="AA152" s="75"/>
    </row>
    <row r="153" spans="1:27" ht="140.25" customHeight="1" x14ac:dyDescent="0.25">
      <c r="A153" s="20" t="s">
        <v>105</v>
      </c>
      <c r="B153" s="1" t="s">
        <v>0</v>
      </c>
      <c r="C153" s="1" t="s">
        <v>173</v>
      </c>
      <c r="D153" s="11" t="s">
        <v>174</v>
      </c>
      <c r="E153" s="11" t="s">
        <v>214</v>
      </c>
      <c r="F153" s="2" t="s">
        <v>176</v>
      </c>
      <c r="G153" s="2" t="s">
        <v>215</v>
      </c>
      <c r="H153" s="12" t="s">
        <v>225</v>
      </c>
      <c r="I153" s="1" t="s">
        <v>226</v>
      </c>
      <c r="J153" s="1" t="s">
        <v>38</v>
      </c>
      <c r="K153" s="2">
        <v>0</v>
      </c>
      <c r="L153" s="2">
        <v>710000000</v>
      </c>
      <c r="M153" s="3" t="s">
        <v>5</v>
      </c>
      <c r="N153" s="3" t="s">
        <v>138</v>
      </c>
      <c r="O153" s="2" t="s">
        <v>6</v>
      </c>
      <c r="P153" s="1"/>
      <c r="Q153" s="1" t="s">
        <v>150</v>
      </c>
      <c r="R153" s="30" t="s">
        <v>133</v>
      </c>
      <c r="S153" s="68"/>
      <c r="T153" s="1"/>
      <c r="U153" s="1"/>
      <c r="V153" s="17"/>
      <c r="W153" s="17">
        <v>4680000</v>
      </c>
      <c r="X153" s="17">
        <f t="shared" si="13"/>
        <v>5241600.0000000009</v>
      </c>
      <c r="Y153" s="1"/>
      <c r="Z153" s="1">
        <v>2016</v>
      </c>
      <c r="AA153" s="75"/>
    </row>
    <row r="154" spans="1:27" ht="153" customHeight="1" x14ac:dyDescent="0.25">
      <c r="A154" s="20" t="s">
        <v>421</v>
      </c>
      <c r="B154" s="1" t="s">
        <v>0</v>
      </c>
      <c r="C154" s="1" t="s">
        <v>422</v>
      </c>
      <c r="D154" s="11" t="s">
        <v>423</v>
      </c>
      <c r="E154" s="11" t="s">
        <v>424</v>
      </c>
      <c r="F154" s="2" t="s">
        <v>423</v>
      </c>
      <c r="G154" s="2" t="s">
        <v>424</v>
      </c>
      <c r="H154" s="12" t="s">
        <v>1311</v>
      </c>
      <c r="I154" s="1" t="s">
        <v>426</v>
      </c>
      <c r="J154" s="1" t="s">
        <v>38</v>
      </c>
      <c r="K154" s="2">
        <v>0</v>
      </c>
      <c r="L154" s="2">
        <v>710000000</v>
      </c>
      <c r="M154" s="3" t="s">
        <v>5</v>
      </c>
      <c r="N154" s="3" t="s">
        <v>384</v>
      </c>
      <c r="O154" s="2" t="s">
        <v>6</v>
      </c>
      <c r="P154" s="1"/>
      <c r="Q154" s="1" t="s">
        <v>150</v>
      </c>
      <c r="R154" s="30" t="s">
        <v>133</v>
      </c>
      <c r="S154" s="68"/>
      <c r="T154" s="1"/>
      <c r="U154" s="1"/>
      <c r="V154" s="17"/>
      <c r="W154" s="17">
        <v>0</v>
      </c>
      <c r="X154" s="17">
        <f t="shared" si="13"/>
        <v>0</v>
      </c>
      <c r="Y154" s="1"/>
      <c r="Z154" s="1">
        <v>2016</v>
      </c>
      <c r="AA154" s="75"/>
    </row>
    <row r="155" spans="1:27" ht="153" customHeight="1" x14ac:dyDescent="0.25">
      <c r="A155" s="20" t="s">
        <v>597</v>
      </c>
      <c r="B155" s="1" t="s">
        <v>0</v>
      </c>
      <c r="C155" s="1" t="s">
        <v>422</v>
      </c>
      <c r="D155" s="11" t="s">
        <v>423</v>
      </c>
      <c r="E155" s="11" t="s">
        <v>424</v>
      </c>
      <c r="F155" s="2" t="s">
        <v>423</v>
      </c>
      <c r="G155" s="2" t="s">
        <v>424</v>
      </c>
      <c r="H155" s="12" t="s">
        <v>425</v>
      </c>
      <c r="I155" s="1" t="s">
        <v>426</v>
      </c>
      <c r="J155" s="1" t="s">
        <v>38</v>
      </c>
      <c r="K155" s="2">
        <v>0</v>
      </c>
      <c r="L155" s="2">
        <v>710000000</v>
      </c>
      <c r="M155" s="3" t="s">
        <v>5</v>
      </c>
      <c r="N155" s="3" t="s">
        <v>588</v>
      </c>
      <c r="O155" s="2" t="s">
        <v>6</v>
      </c>
      <c r="P155" s="1"/>
      <c r="Q155" s="1" t="s">
        <v>150</v>
      </c>
      <c r="R155" s="30" t="s">
        <v>133</v>
      </c>
      <c r="S155" s="68"/>
      <c r="T155" s="1"/>
      <c r="U155" s="1"/>
      <c r="V155" s="17"/>
      <c r="W155" s="17">
        <v>0</v>
      </c>
      <c r="X155" s="17">
        <f>W155*1.12</f>
        <v>0</v>
      </c>
      <c r="Y155" s="1"/>
      <c r="Z155" s="1">
        <v>2016</v>
      </c>
      <c r="AA155" s="81" t="s">
        <v>1312</v>
      </c>
    </row>
    <row r="156" spans="1:27" ht="76.5" customHeight="1" x14ac:dyDescent="0.25">
      <c r="A156" s="20" t="s">
        <v>112</v>
      </c>
      <c r="B156" s="1" t="s">
        <v>0</v>
      </c>
      <c r="C156" s="1" t="s">
        <v>146</v>
      </c>
      <c r="D156" s="11" t="s">
        <v>1</v>
      </c>
      <c r="E156" s="5" t="s">
        <v>287</v>
      </c>
      <c r="F156" s="2" t="s">
        <v>1</v>
      </c>
      <c r="G156" s="5" t="s">
        <v>287</v>
      </c>
      <c r="H156" s="12" t="s">
        <v>2</v>
      </c>
      <c r="I156" s="5" t="s">
        <v>3</v>
      </c>
      <c r="J156" s="1" t="s">
        <v>4</v>
      </c>
      <c r="K156" s="2">
        <v>100</v>
      </c>
      <c r="L156" s="2">
        <v>710000000</v>
      </c>
      <c r="M156" s="3" t="s">
        <v>5</v>
      </c>
      <c r="N156" s="3" t="s">
        <v>384</v>
      </c>
      <c r="O156" s="2" t="s">
        <v>6</v>
      </c>
      <c r="P156" s="1"/>
      <c r="Q156" s="1" t="s">
        <v>150</v>
      </c>
      <c r="R156" s="30" t="s">
        <v>133</v>
      </c>
      <c r="S156" s="68"/>
      <c r="T156" s="1"/>
      <c r="U156" s="1"/>
      <c r="V156" s="17"/>
      <c r="W156" s="17">
        <v>59400000</v>
      </c>
      <c r="X156" s="17">
        <f t="shared" si="13"/>
        <v>66528000.000000007</v>
      </c>
      <c r="Y156" s="1"/>
      <c r="Z156" s="1">
        <v>2016</v>
      </c>
      <c r="AA156" s="75"/>
    </row>
    <row r="157" spans="1:27" ht="76.5" customHeight="1" x14ac:dyDescent="0.25">
      <c r="A157" s="20" t="s">
        <v>113</v>
      </c>
      <c r="B157" s="1" t="s">
        <v>0</v>
      </c>
      <c r="C157" s="1" t="s">
        <v>146</v>
      </c>
      <c r="D157" s="11" t="s">
        <v>1</v>
      </c>
      <c r="E157" s="5" t="s">
        <v>287</v>
      </c>
      <c r="F157" s="2" t="s">
        <v>1</v>
      </c>
      <c r="G157" s="5" t="s">
        <v>287</v>
      </c>
      <c r="H157" s="12" t="s">
        <v>7</v>
      </c>
      <c r="I157" s="5" t="s">
        <v>8</v>
      </c>
      <c r="J157" s="1" t="s">
        <v>38</v>
      </c>
      <c r="K157" s="2">
        <v>100</v>
      </c>
      <c r="L157" s="2">
        <v>710000000</v>
      </c>
      <c r="M157" s="3" t="s">
        <v>5</v>
      </c>
      <c r="N157" s="3" t="s">
        <v>138</v>
      </c>
      <c r="O157" s="2" t="s">
        <v>6</v>
      </c>
      <c r="P157" s="1"/>
      <c r="Q157" s="1" t="s">
        <v>150</v>
      </c>
      <c r="R157" s="30" t="s">
        <v>133</v>
      </c>
      <c r="S157" s="68"/>
      <c r="T157" s="1"/>
      <c r="U157" s="1"/>
      <c r="V157" s="17"/>
      <c r="W157" s="17">
        <v>0</v>
      </c>
      <c r="X157" s="17">
        <f t="shared" si="13"/>
        <v>0</v>
      </c>
      <c r="Y157" s="1"/>
      <c r="Z157" s="1">
        <v>2016</v>
      </c>
      <c r="AA157" s="75"/>
    </row>
    <row r="158" spans="1:27" ht="76.5" customHeight="1" x14ac:dyDescent="0.25">
      <c r="A158" s="20" t="s">
        <v>979</v>
      </c>
      <c r="B158" s="1" t="s">
        <v>0</v>
      </c>
      <c r="C158" s="1" t="s">
        <v>146</v>
      </c>
      <c r="D158" s="11" t="s">
        <v>1</v>
      </c>
      <c r="E158" s="5" t="s">
        <v>287</v>
      </c>
      <c r="F158" s="2" t="s">
        <v>1</v>
      </c>
      <c r="G158" s="5" t="s">
        <v>287</v>
      </c>
      <c r="H158" s="12" t="s">
        <v>7</v>
      </c>
      <c r="I158" s="5" t="s">
        <v>8</v>
      </c>
      <c r="J158" s="1" t="s">
        <v>4</v>
      </c>
      <c r="K158" s="2">
        <v>100</v>
      </c>
      <c r="L158" s="2">
        <v>710000000</v>
      </c>
      <c r="M158" s="3" t="s">
        <v>5</v>
      </c>
      <c r="N158" s="3" t="s">
        <v>407</v>
      </c>
      <c r="O158" s="2" t="s">
        <v>6</v>
      </c>
      <c r="P158" s="1"/>
      <c r="Q158" s="1" t="s">
        <v>150</v>
      </c>
      <c r="R158" s="30" t="s">
        <v>133</v>
      </c>
      <c r="S158" s="68"/>
      <c r="T158" s="1"/>
      <c r="U158" s="1"/>
      <c r="V158" s="17"/>
      <c r="W158" s="17">
        <v>63445895.999997854</v>
      </c>
      <c r="X158" s="17">
        <f t="shared" si="13"/>
        <v>71059403.519997597</v>
      </c>
      <c r="Y158" s="1"/>
      <c r="Z158" s="1">
        <v>2016</v>
      </c>
      <c r="AA158" s="75" t="s">
        <v>980</v>
      </c>
    </row>
    <row r="159" spans="1:27" ht="76.5" customHeight="1" x14ac:dyDescent="0.25">
      <c r="A159" s="20" t="s">
        <v>114</v>
      </c>
      <c r="B159" s="1" t="s">
        <v>0</v>
      </c>
      <c r="C159" s="1" t="s">
        <v>146</v>
      </c>
      <c r="D159" s="11" t="s">
        <v>1</v>
      </c>
      <c r="E159" s="5" t="s">
        <v>287</v>
      </c>
      <c r="F159" s="2" t="s">
        <v>1</v>
      </c>
      <c r="G159" s="5" t="s">
        <v>287</v>
      </c>
      <c r="H159" s="12" t="s">
        <v>228</v>
      </c>
      <c r="I159" s="5" t="s">
        <v>229</v>
      </c>
      <c r="J159" s="1" t="s">
        <v>4</v>
      </c>
      <c r="K159" s="2">
        <v>100</v>
      </c>
      <c r="L159" s="2">
        <v>710000000</v>
      </c>
      <c r="M159" s="3" t="s">
        <v>5</v>
      </c>
      <c r="N159" s="3" t="s">
        <v>384</v>
      </c>
      <c r="O159" s="2" t="s">
        <v>6</v>
      </c>
      <c r="P159" s="1"/>
      <c r="Q159" s="1" t="s">
        <v>150</v>
      </c>
      <c r="R159" s="30" t="s">
        <v>133</v>
      </c>
      <c r="S159" s="68"/>
      <c r="T159" s="1"/>
      <c r="U159" s="1"/>
      <c r="V159" s="17"/>
      <c r="W159" s="17">
        <v>6950040.0000004908</v>
      </c>
      <c r="X159" s="17">
        <f t="shared" si="13"/>
        <v>7784044.8000005502</v>
      </c>
      <c r="Y159" s="1"/>
      <c r="Z159" s="1">
        <v>2016</v>
      </c>
      <c r="AA159" s="75"/>
    </row>
    <row r="160" spans="1:27" ht="51" customHeight="1" x14ac:dyDescent="0.25">
      <c r="A160" s="20" t="s">
        <v>115</v>
      </c>
      <c r="B160" s="1" t="s">
        <v>0</v>
      </c>
      <c r="C160" s="1" t="s">
        <v>230</v>
      </c>
      <c r="D160" s="11" t="s">
        <v>231</v>
      </c>
      <c r="E160" s="5" t="s">
        <v>288</v>
      </c>
      <c r="F160" s="2" t="s">
        <v>231</v>
      </c>
      <c r="G160" s="5" t="s">
        <v>288</v>
      </c>
      <c r="H160" s="12" t="s">
        <v>232</v>
      </c>
      <c r="I160" s="5" t="s">
        <v>233</v>
      </c>
      <c r="J160" s="1" t="s">
        <v>4</v>
      </c>
      <c r="K160" s="2">
        <v>100</v>
      </c>
      <c r="L160" s="2">
        <v>710000000</v>
      </c>
      <c r="M160" s="3" t="s">
        <v>5</v>
      </c>
      <c r="N160" s="3" t="s">
        <v>384</v>
      </c>
      <c r="O160" s="2" t="s">
        <v>6</v>
      </c>
      <c r="P160" s="1"/>
      <c r="Q160" s="1" t="s">
        <v>150</v>
      </c>
      <c r="R160" s="30" t="s">
        <v>133</v>
      </c>
      <c r="S160" s="68"/>
      <c r="T160" s="1"/>
      <c r="U160" s="1"/>
      <c r="V160" s="17"/>
      <c r="W160" s="17">
        <v>262762440</v>
      </c>
      <c r="X160" s="17">
        <f t="shared" si="13"/>
        <v>294293932.80000001</v>
      </c>
      <c r="Y160" s="1"/>
      <c r="Z160" s="1">
        <v>2016</v>
      </c>
      <c r="AA160" s="75"/>
    </row>
    <row r="161" spans="1:27" ht="89.25" customHeight="1" x14ac:dyDescent="0.25">
      <c r="A161" s="20" t="s">
        <v>427</v>
      </c>
      <c r="B161" s="1" t="s">
        <v>0</v>
      </c>
      <c r="C161" s="1" t="s">
        <v>428</v>
      </c>
      <c r="D161" s="11" t="s">
        <v>212</v>
      </c>
      <c r="E161" s="11" t="s">
        <v>429</v>
      </c>
      <c r="F161" s="2" t="s">
        <v>212</v>
      </c>
      <c r="G161" s="2" t="s">
        <v>429</v>
      </c>
      <c r="H161" s="12" t="s">
        <v>430</v>
      </c>
      <c r="I161" s="1" t="s">
        <v>431</v>
      </c>
      <c r="J161" s="1" t="s">
        <v>4</v>
      </c>
      <c r="K161" s="2">
        <v>80</v>
      </c>
      <c r="L161" s="2">
        <v>710000000</v>
      </c>
      <c r="M161" s="3" t="s">
        <v>5</v>
      </c>
      <c r="N161" s="3" t="s">
        <v>384</v>
      </c>
      <c r="O161" s="2" t="s">
        <v>6</v>
      </c>
      <c r="P161" s="1"/>
      <c r="Q161" s="1" t="s">
        <v>150</v>
      </c>
      <c r="R161" s="30" t="s">
        <v>133</v>
      </c>
      <c r="S161" s="68"/>
      <c r="T161" s="1"/>
      <c r="U161" s="1"/>
      <c r="V161" s="17"/>
      <c r="W161" s="17">
        <v>18388000</v>
      </c>
      <c r="X161" s="17">
        <f t="shared" si="13"/>
        <v>20594560.000000004</v>
      </c>
      <c r="Y161" s="1"/>
      <c r="Z161" s="1">
        <v>2016</v>
      </c>
      <c r="AA161" s="75"/>
    </row>
    <row r="162" spans="1:27" ht="102" customHeight="1" x14ac:dyDescent="0.25">
      <c r="A162" s="20" t="s">
        <v>116</v>
      </c>
      <c r="B162" s="1" t="s">
        <v>0</v>
      </c>
      <c r="C162" s="1" t="s">
        <v>211</v>
      </c>
      <c r="D162" s="11" t="s">
        <v>237</v>
      </c>
      <c r="E162" s="11" t="s">
        <v>67</v>
      </c>
      <c r="F162" s="2" t="s">
        <v>238</v>
      </c>
      <c r="G162" s="2" t="s">
        <v>67</v>
      </c>
      <c r="H162" s="12" t="s">
        <v>239</v>
      </c>
      <c r="I162" s="1" t="s">
        <v>240</v>
      </c>
      <c r="J162" s="1" t="s">
        <v>4</v>
      </c>
      <c r="K162" s="2">
        <v>80</v>
      </c>
      <c r="L162" s="2">
        <v>710000000</v>
      </c>
      <c r="M162" s="3" t="s">
        <v>5</v>
      </c>
      <c r="N162" s="3" t="s">
        <v>138</v>
      </c>
      <c r="O162" s="2" t="s">
        <v>6</v>
      </c>
      <c r="P162" s="1"/>
      <c r="Q162" s="1" t="s">
        <v>150</v>
      </c>
      <c r="R162" s="30" t="s">
        <v>133</v>
      </c>
      <c r="S162" s="68"/>
      <c r="T162" s="1"/>
      <c r="U162" s="1"/>
      <c r="V162" s="17"/>
      <c r="W162" s="17">
        <v>43000000</v>
      </c>
      <c r="X162" s="17">
        <f t="shared" si="13"/>
        <v>48160000.000000007</v>
      </c>
      <c r="Y162" s="1"/>
      <c r="Z162" s="1">
        <v>2016</v>
      </c>
      <c r="AA162" s="75"/>
    </row>
    <row r="163" spans="1:27" ht="60" customHeight="1" x14ac:dyDescent="0.25">
      <c r="A163" s="20" t="s">
        <v>117</v>
      </c>
      <c r="B163" s="1" t="s">
        <v>0</v>
      </c>
      <c r="C163" s="1" t="s">
        <v>241</v>
      </c>
      <c r="D163" s="11" t="s">
        <v>242</v>
      </c>
      <c r="E163" s="11" t="s">
        <v>68</v>
      </c>
      <c r="F163" s="2" t="s">
        <v>242</v>
      </c>
      <c r="G163" s="2" t="s">
        <v>68</v>
      </c>
      <c r="H163" s="12" t="s">
        <v>255</v>
      </c>
      <c r="I163" s="1" t="s">
        <v>243</v>
      </c>
      <c r="J163" s="1" t="s">
        <v>38</v>
      </c>
      <c r="K163" s="2">
        <v>80</v>
      </c>
      <c r="L163" s="2">
        <v>710000000</v>
      </c>
      <c r="M163" s="3" t="s">
        <v>5</v>
      </c>
      <c r="N163" s="3" t="s">
        <v>138</v>
      </c>
      <c r="O163" s="2" t="s">
        <v>6</v>
      </c>
      <c r="P163" s="1"/>
      <c r="Q163" s="1" t="s">
        <v>150</v>
      </c>
      <c r="R163" s="30" t="s">
        <v>133</v>
      </c>
      <c r="S163" s="68"/>
      <c r="T163" s="1"/>
      <c r="U163" s="1"/>
      <c r="V163" s="17"/>
      <c r="W163" s="17">
        <v>1785714.29</v>
      </c>
      <c r="X163" s="17">
        <f t="shared" si="13"/>
        <v>2000000.0048000002</v>
      </c>
      <c r="Y163" s="1"/>
      <c r="Z163" s="1">
        <v>2016</v>
      </c>
      <c r="AA163" s="75"/>
    </row>
    <row r="164" spans="1:27" ht="89.25" customHeight="1" x14ac:dyDescent="0.25">
      <c r="A164" s="20" t="s">
        <v>118</v>
      </c>
      <c r="B164" s="1" t="s">
        <v>0</v>
      </c>
      <c r="C164" s="1" t="s">
        <v>244</v>
      </c>
      <c r="D164" s="11" t="s">
        <v>245</v>
      </c>
      <c r="E164" s="11" t="s">
        <v>69</v>
      </c>
      <c r="F164" s="2" t="s">
        <v>246</v>
      </c>
      <c r="G164" s="2" t="s">
        <v>69</v>
      </c>
      <c r="H164" s="12" t="s">
        <v>256</v>
      </c>
      <c r="I164" s="2" t="s">
        <v>369</v>
      </c>
      <c r="J164" s="1" t="s">
        <v>4</v>
      </c>
      <c r="K164" s="2">
        <v>80</v>
      </c>
      <c r="L164" s="2">
        <v>710000000</v>
      </c>
      <c r="M164" s="3" t="s">
        <v>5</v>
      </c>
      <c r="N164" s="3" t="s">
        <v>138</v>
      </c>
      <c r="O164" s="2" t="s">
        <v>130</v>
      </c>
      <c r="P164" s="1"/>
      <c r="Q164" s="1" t="s">
        <v>150</v>
      </c>
      <c r="R164" s="30" t="s">
        <v>133</v>
      </c>
      <c r="S164" s="68"/>
      <c r="T164" s="1"/>
      <c r="U164" s="1"/>
      <c r="V164" s="17"/>
      <c r="W164" s="17">
        <v>0</v>
      </c>
      <c r="X164" s="17">
        <f t="shared" si="13"/>
        <v>0</v>
      </c>
      <c r="Y164" s="1"/>
      <c r="Z164" s="1">
        <v>2016</v>
      </c>
      <c r="AA164" s="75"/>
    </row>
    <row r="165" spans="1:27" ht="60" customHeight="1" x14ac:dyDescent="0.25">
      <c r="A165" s="20" t="s">
        <v>119</v>
      </c>
      <c r="B165" s="1" t="s">
        <v>0</v>
      </c>
      <c r="C165" s="1" t="s">
        <v>247</v>
      </c>
      <c r="D165" s="11" t="s">
        <v>248</v>
      </c>
      <c r="E165" s="11" t="s">
        <v>70</v>
      </c>
      <c r="F165" s="2" t="s">
        <v>249</v>
      </c>
      <c r="G165" s="2" t="s">
        <v>71</v>
      </c>
      <c r="H165" s="12" t="s">
        <v>257</v>
      </c>
      <c r="I165" s="1" t="s">
        <v>250</v>
      </c>
      <c r="J165" s="1" t="s">
        <v>38</v>
      </c>
      <c r="K165" s="2">
        <v>80</v>
      </c>
      <c r="L165" s="2">
        <v>710000000</v>
      </c>
      <c r="M165" s="3" t="s">
        <v>5</v>
      </c>
      <c r="N165" s="3" t="s">
        <v>138</v>
      </c>
      <c r="O165" s="2" t="s">
        <v>6</v>
      </c>
      <c r="P165" s="1"/>
      <c r="Q165" s="1" t="s">
        <v>150</v>
      </c>
      <c r="R165" s="30" t="s">
        <v>133</v>
      </c>
      <c r="S165" s="68"/>
      <c r="T165" s="1"/>
      <c r="U165" s="1"/>
      <c r="V165" s="17"/>
      <c r="W165" s="17">
        <v>4464000</v>
      </c>
      <c r="X165" s="17">
        <f>W165*1.12</f>
        <v>4999680.0000000009</v>
      </c>
      <c r="Y165" s="1"/>
      <c r="Z165" s="1">
        <v>2016</v>
      </c>
      <c r="AA165" s="75"/>
    </row>
    <row r="166" spans="1:27" ht="102" customHeight="1" x14ac:dyDescent="0.25">
      <c r="A166" s="20" t="s">
        <v>432</v>
      </c>
      <c r="B166" s="1" t="s">
        <v>0</v>
      </c>
      <c r="C166" s="1" t="s">
        <v>211</v>
      </c>
      <c r="D166" s="11" t="s">
        <v>212</v>
      </c>
      <c r="E166" s="11" t="s">
        <v>433</v>
      </c>
      <c r="F166" s="2" t="s">
        <v>212</v>
      </c>
      <c r="G166" s="2" t="s">
        <v>433</v>
      </c>
      <c r="H166" s="12" t="s">
        <v>434</v>
      </c>
      <c r="I166" s="1" t="s">
        <v>435</v>
      </c>
      <c r="J166" s="1" t="s">
        <v>4</v>
      </c>
      <c r="K166" s="2">
        <v>80</v>
      </c>
      <c r="L166" s="2">
        <v>710000000</v>
      </c>
      <c r="M166" s="3" t="s">
        <v>5</v>
      </c>
      <c r="N166" s="3" t="s">
        <v>384</v>
      </c>
      <c r="O166" s="2" t="s">
        <v>6</v>
      </c>
      <c r="P166" s="1"/>
      <c r="Q166" s="1" t="s">
        <v>150</v>
      </c>
      <c r="R166" s="30" t="s">
        <v>133</v>
      </c>
      <c r="S166" s="68"/>
      <c r="T166" s="1"/>
      <c r="U166" s="1"/>
      <c r="V166" s="17"/>
      <c r="W166" s="17">
        <v>5800000</v>
      </c>
      <c r="X166" s="17">
        <f t="shared" ref="X166:X183" si="14">W166*1.12</f>
        <v>6496000.0000000009</v>
      </c>
      <c r="Y166" s="1"/>
      <c r="Z166" s="1">
        <v>2016</v>
      </c>
      <c r="AA166" s="75"/>
    </row>
    <row r="167" spans="1:27" ht="114.75" customHeight="1" x14ac:dyDescent="0.25">
      <c r="A167" s="20" t="s">
        <v>436</v>
      </c>
      <c r="B167" s="1" t="s">
        <v>0</v>
      </c>
      <c r="C167" s="1" t="s">
        <v>415</v>
      </c>
      <c r="D167" s="11" t="s">
        <v>416</v>
      </c>
      <c r="E167" s="11" t="s">
        <v>437</v>
      </c>
      <c r="F167" s="2" t="s">
        <v>416</v>
      </c>
      <c r="G167" s="2" t="s">
        <v>437</v>
      </c>
      <c r="H167" s="12" t="s">
        <v>438</v>
      </c>
      <c r="I167" s="1" t="s">
        <v>439</v>
      </c>
      <c r="J167" s="1" t="s">
        <v>4</v>
      </c>
      <c r="K167" s="2">
        <v>80</v>
      </c>
      <c r="L167" s="2">
        <v>710000000</v>
      </c>
      <c r="M167" s="3" t="s">
        <v>5</v>
      </c>
      <c r="N167" s="3" t="s">
        <v>384</v>
      </c>
      <c r="O167" s="2" t="s">
        <v>130</v>
      </c>
      <c r="P167" s="1"/>
      <c r="Q167" s="1" t="s">
        <v>150</v>
      </c>
      <c r="R167" s="30" t="s">
        <v>133</v>
      </c>
      <c r="S167" s="68"/>
      <c r="T167" s="1"/>
      <c r="U167" s="1"/>
      <c r="V167" s="17"/>
      <c r="W167" s="17">
        <v>8070000</v>
      </c>
      <c r="X167" s="17">
        <f t="shared" si="14"/>
        <v>9038400</v>
      </c>
      <c r="Y167" s="1"/>
      <c r="Z167" s="1">
        <v>2016</v>
      </c>
      <c r="AA167" s="75"/>
    </row>
    <row r="168" spans="1:27" ht="76.5" customHeight="1" x14ac:dyDescent="0.25">
      <c r="A168" s="20" t="s">
        <v>440</v>
      </c>
      <c r="B168" s="1" t="s">
        <v>0</v>
      </c>
      <c r="C168" s="1" t="s">
        <v>211</v>
      </c>
      <c r="D168" s="11" t="s">
        <v>212</v>
      </c>
      <c r="E168" s="11" t="s">
        <v>441</v>
      </c>
      <c r="F168" s="2" t="s">
        <v>212</v>
      </c>
      <c r="G168" s="2" t="s">
        <v>442</v>
      </c>
      <c r="H168" s="12" t="s">
        <v>443</v>
      </c>
      <c r="I168" s="1" t="s">
        <v>444</v>
      </c>
      <c r="J168" s="1" t="s">
        <v>4</v>
      </c>
      <c r="K168" s="2">
        <v>80</v>
      </c>
      <c r="L168" s="2">
        <v>710000000</v>
      </c>
      <c r="M168" s="3" t="s">
        <v>5</v>
      </c>
      <c r="N168" s="3" t="s">
        <v>384</v>
      </c>
      <c r="O168" s="2" t="s">
        <v>6</v>
      </c>
      <c r="P168" s="1"/>
      <c r="Q168" s="1" t="s">
        <v>150</v>
      </c>
      <c r="R168" s="30" t="s">
        <v>133</v>
      </c>
      <c r="S168" s="68"/>
      <c r="T168" s="1"/>
      <c r="U168" s="1"/>
      <c r="V168" s="17"/>
      <c r="W168" s="17">
        <v>0</v>
      </c>
      <c r="X168" s="17">
        <f t="shared" si="14"/>
        <v>0</v>
      </c>
      <c r="Y168" s="1"/>
      <c r="Z168" s="1">
        <v>2016</v>
      </c>
      <c r="AA168" s="75"/>
    </row>
    <row r="169" spans="1:27" ht="76.5" customHeight="1" x14ac:dyDescent="0.25">
      <c r="A169" s="20" t="s">
        <v>981</v>
      </c>
      <c r="B169" s="1" t="s">
        <v>0</v>
      </c>
      <c r="C169" s="1" t="s">
        <v>211</v>
      </c>
      <c r="D169" s="11" t="s">
        <v>212</v>
      </c>
      <c r="E169" s="11" t="s">
        <v>441</v>
      </c>
      <c r="F169" s="2" t="s">
        <v>212</v>
      </c>
      <c r="G169" s="2" t="s">
        <v>442</v>
      </c>
      <c r="H169" s="12" t="s">
        <v>443</v>
      </c>
      <c r="I169" s="6" t="s">
        <v>1039</v>
      </c>
      <c r="J169" s="1" t="s">
        <v>4</v>
      </c>
      <c r="K169" s="2">
        <v>80</v>
      </c>
      <c r="L169" s="2">
        <v>710000000</v>
      </c>
      <c r="M169" s="3" t="s">
        <v>5</v>
      </c>
      <c r="N169" s="3" t="s">
        <v>596</v>
      </c>
      <c r="O169" s="2" t="s">
        <v>6</v>
      </c>
      <c r="P169" s="1"/>
      <c r="Q169" s="1" t="s">
        <v>150</v>
      </c>
      <c r="R169" s="30" t="s">
        <v>133</v>
      </c>
      <c r="S169" s="68"/>
      <c r="T169" s="1"/>
      <c r="U169" s="1"/>
      <c r="V169" s="17"/>
      <c r="W169" s="17">
        <v>6139000</v>
      </c>
      <c r="X169" s="17">
        <f t="shared" si="14"/>
        <v>6875680.0000000009</v>
      </c>
      <c r="Y169" s="1"/>
      <c r="Z169" s="1">
        <v>2016</v>
      </c>
      <c r="AA169" s="75" t="s">
        <v>589</v>
      </c>
    </row>
    <row r="170" spans="1:27" ht="60" customHeight="1" x14ac:dyDescent="0.25">
      <c r="A170" s="20" t="s">
        <v>120</v>
      </c>
      <c r="B170" s="1" t="s">
        <v>0</v>
      </c>
      <c r="C170" s="1" t="s">
        <v>251</v>
      </c>
      <c r="D170" s="11" t="s">
        <v>252</v>
      </c>
      <c r="E170" s="11" t="s">
        <v>253</v>
      </c>
      <c r="F170" s="2" t="s">
        <v>252</v>
      </c>
      <c r="G170" s="2" t="s">
        <v>253</v>
      </c>
      <c r="H170" s="12" t="s">
        <v>258</v>
      </c>
      <c r="I170" s="1" t="s">
        <v>254</v>
      </c>
      <c r="J170" s="1" t="s">
        <v>38</v>
      </c>
      <c r="K170" s="2">
        <v>80</v>
      </c>
      <c r="L170" s="2">
        <v>710000000</v>
      </c>
      <c r="M170" s="3" t="s">
        <v>5</v>
      </c>
      <c r="N170" s="3" t="s">
        <v>138</v>
      </c>
      <c r="O170" s="2" t="s">
        <v>6</v>
      </c>
      <c r="P170" s="1"/>
      <c r="Q170" s="1" t="s">
        <v>150</v>
      </c>
      <c r="R170" s="30" t="s">
        <v>133</v>
      </c>
      <c r="S170" s="68"/>
      <c r="T170" s="1"/>
      <c r="U170" s="1"/>
      <c r="V170" s="17"/>
      <c r="W170" s="17">
        <v>1785714.29</v>
      </c>
      <c r="X170" s="17">
        <f t="shared" si="14"/>
        <v>2000000.0048000002</v>
      </c>
      <c r="Y170" s="1"/>
      <c r="Z170" s="1">
        <v>2016</v>
      </c>
      <c r="AA170" s="75"/>
    </row>
    <row r="171" spans="1:27" ht="60" customHeight="1" x14ac:dyDescent="0.25">
      <c r="A171" s="20" t="s">
        <v>445</v>
      </c>
      <c r="B171" s="1" t="s">
        <v>0</v>
      </c>
      <c r="C171" s="1" t="s">
        <v>446</v>
      </c>
      <c r="D171" s="11" t="s">
        <v>447</v>
      </c>
      <c r="E171" s="11" t="s">
        <v>448</v>
      </c>
      <c r="F171" s="2" t="s">
        <v>447</v>
      </c>
      <c r="G171" s="2" t="s">
        <v>448</v>
      </c>
      <c r="H171" s="12" t="s">
        <v>449</v>
      </c>
      <c r="I171" s="1" t="s">
        <v>450</v>
      </c>
      <c r="J171" s="1" t="s">
        <v>4</v>
      </c>
      <c r="K171" s="2">
        <v>80</v>
      </c>
      <c r="L171" s="2">
        <v>710000000</v>
      </c>
      <c r="M171" s="3" t="s">
        <v>5</v>
      </c>
      <c r="N171" s="3" t="s">
        <v>384</v>
      </c>
      <c r="O171" s="2" t="s">
        <v>130</v>
      </c>
      <c r="P171" s="1"/>
      <c r="Q171" s="1" t="s">
        <v>150</v>
      </c>
      <c r="R171" s="30" t="s">
        <v>133</v>
      </c>
      <c r="S171" s="68"/>
      <c r="T171" s="1"/>
      <c r="U171" s="1"/>
      <c r="V171" s="17"/>
      <c r="W171" s="17">
        <v>1337000</v>
      </c>
      <c r="X171" s="17">
        <f t="shared" si="14"/>
        <v>1497440.0000000002</v>
      </c>
      <c r="Y171" s="1"/>
      <c r="Z171" s="1">
        <v>2016</v>
      </c>
      <c r="AA171" s="75"/>
    </row>
    <row r="172" spans="1:27" ht="140.25" customHeight="1" x14ac:dyDescent="0.25">
      <c r="A172" s="20" t="s">
        <v>282</v>
      </c>
      <c r="B172" s="1" t="s">
        <v>0</v>
      </c>
      <c r="C172" s="1" t="s">
        <v>173</v>
      </c>
      <c r="D172" s="11" t="s">
        <v>174</v>
      </c>
      <c r="E172" s="11" t="s">
        <v>376</v>
      </c>
      <c r="F172" s="2" t="s">
        <v>176</v>
      </c>
      <c r="G172" s="2" t="s">
        <v>376</v>
      </c>
      <c r="H172" s="12" t="s">
        <v>370</v>
      </c>
      <c r="I172" s="1" t="s">
        <v>377</v>
      </c>
      <c r="J172" s="1" t="s">
        <v>38</v>
      </c>
      <c r="K172" s="2">
        <v>0</v>
      </c>
      <c r="L172" s="2">
        <v>710000000</v>
      </c>
      <c r="M172" s="3" t="s">
        <v>5</v>
      </c>
      <c r="N172" s="3" t="s">
        <v>384</v>
      </c>
      <c r="O172" s="2" t="s">
        <v>6</v>
      </c>
      <c r="P172" s="1"/>
      <c r="Q172" s="1" t="s">
        <v>150</v>
      </c>
      <c r="R172" s="30" t="s">
        <v>133</v>
      </c>
      <c r="S172" s="68"/>
      <c r="T172" s="1"/>
      <c r="U172" s="1"/>
      <c r="V172" s="17"/>
      <c r="W172" s="17">
        <v>0</v>
      </c>
      <c r="X172" s="17">
        <f t="shared" si="14"/>
        <v>0</v>
      </c>
      <c r="Y172" s="1"/>
      <c r="Z172" s="1">
        <v>2016</v>
      </c>
      <c r="AA172" s="75"/>
    </row>
    <row r="173" spans="1:27" ht="140.25" customHeight="1" x14ac:dyDescent="0.25">
      <c r="A173" s="20" t="s">
        <v>720</v>
      </c>
      <c r="B173" s="1" t="s">
        <v>0</v>
      </c>
      <c r="C173" s="1" t="s">
        <v>173</v>
      </c>
      <c r="D173" s="11" t="s">
        <v>174</v>
      </c>
      <c r="E173" s="11" t="s">
        <v>376</v>
      </c>
      <c r="F173" s="2" t="s">
        <v>176</v>
      </c>
      <c r="G173" s="2" t="s">
        <v>376</v>
      </c>
      <c r="H173" s="12" t="s">
        <v>370</v>
      </c>
      <c r="I173" s="1" t="s">
        <v>377</v>
      </c>
      <c r="J173" s="1" t="s">
        <v>38</v>
      </c>
      <c r="K173" s="2">
        <v>0</v>
      </c>
      <c r="L173" s="2">
        <v>710000000</v>
      </c>
      <c r="M173" s="3" t="s">
        <v>5</v>
      </c>
      <c r="N173" s="3" t="s">
        <v>688</v>
      </c>
      <c r="O173" s="2" t="s">
        <v>6</v>
      </c>
      <c r="P173" s="1"/>
      <c r="Q173" s="1" t="s">
        <v>488</v>
      </c>
      <c r="R173" s="30" t="s">
        <v>616</v>
      </c>
      <c r="S173" s="68"/>
      <c r="T173" s="1"/>
      <c r="U173" s="1"/>
      <c r="V173" s="17"/>
      <c r="W173" s="17">
        <v>531000</v>
      </c>
      <c r="X173" s="17">
        <f>W173</f>
        <v>531000</v>
      </c>
      <c r="Y173" s="1"/>
      <c r="Z173" s="1">
        <v>2016</v>
      </c>
      <c r="AA173" s="75" t="s">
        <v>721</v>
      </c>
    </row>
    <row r="174" spans="1:27" ht="63.75" customHeight="1" x14ac:dyDescent="0.25">
      <c r="A174" s="20" t="s">
        <v>283</v>
      </c>
      <c r="B174" s="1" t="s">
        <v>0</v>
      </c>
      <c r="C174" s="1" t="s">
        <v>261</v>
      </c>
      <c r="D174" s="12" t="s">
        <v>262</v>
      </c>
      <c r="E174" s="12" t="s">
        <v>263</v>
      </c>
      <c r="F174" s="12" t="s">
        <v>262</v>
      </c>
      <c r="G174" s="12" t="s">
        <v>263</v>
      </c>
      <c r="H174" s="12" t="s">
        <v>264</v>
      </c>
      <c r="I174" s="12" t="s">
        <v>265</v>
      </c>
      <c r="J174" s="1" t="s">
        <v>38</v>
      </c>
      <c r="K174" s="2">
        <v>100</v>
      </c>
      <c r="L174" s="2">
        <v>710000000</v>
      </c>
      <c r="M174" s="3" t="s">
        <v>5</v>
      </c>
      <c r="N174" s="3" t="s">
        <v>138</v>
      </c>
      <c r="O174" s="2" t="s">
        <v>6</v>
      </c>
      <c r="P174" s="1"/>
      <c r="Q174" s="1" t="s">
        <v>185</v>
      </c>
      <c r="R174" s="30" t="s">
        <v>133</v>
      </c>
      <c r="S174" s="68"/>
      <c r="T174" s="1"/>
      <c r="U174" s="1"/>
      <c r="V174" s="17"/>
      <c r="W174" s="17">
        <v>0</v>
      </c>
      <c r="X174" s="17">
        <f t="shared" si="14"/>
        <v>0</v>
      </c>
      <c r="Y174" s="1" t="s">
        <v>39</v>
      </c>
      <c r="Z174" s="1">
        <v>2016</v>
      </c>
      <c r="AA174" s="75"/>
    </row>
    <row r="175" spans="1:27" ht="63.75" customHeight="1" x14ac:dyDescent="0.25">
      <c r="A175" s="20" t="s">
        <v>547</v>
      </c>
      <c r="B175" s="1" t="s">
        <v>0</v>
      </c>
      <c r="C175" s="1" t="s">
        <v>261</v>
      </c>
      <c r="D175" s="12" t="s">
        <v>262</v>
      </c>
      <c r="E175" s="12" t="s">
        <v>263</v>
      </c>
      <c r="F175" s="12" t="s">
        <v>262</v>
      </c>
      <c r="G175" s="12" t="s">
        <v>263</v>
      </c>
      <c r="H175" s="12" t="s">
        <v>264</v>
      </c>
      <c r="I175" s="12" t="s">
        <v>265</v>
      </c>
      <c r="J175" s="1" t="s">
        <v>38</v>
      </c>
      <c r="K175" s="2">
        <v>100</v>
      </c>
      <c r="L175" s="2">
        <v>710000000</v>
      </c>
      <c r="M175" s="3" t="s">
        <v>5</v>
      </c>
      <c r="N175" s="3" t="s">
        <v>516</v>
      </c>
      <c r="O175" s="2" t="s">
        <v>6</v>
      </c>
      <c r="P175" s="1"/>
      <c r="Q175" s="1" t="s">
        <v>150</v>
      </c>
      <c r="R175" s="30" t="s">
        <v>133</v>
      </c>
      <c r="S175" s="68"/>
      <c r="T175" s="1"/>
      <c r="U175" s="1"/>
      <c r="V175" s="17"/>
      <c r="W175" s="17">
        <v>13440000</v>
      </c>
      <c r="X175" s="17">
        <f t="shared" si="14"/>
        <v>15052800.000000002</v>
      </c>
      <c r="Y175" s="1" t="s">
        <v>39</v>
      </c>
      <c r="Z175" s="1">
        <v>2016</v>
      </c>
      <c r="AA175" s="75" t="s">
        <v>548</v>
      </c>
    </row>
    <row r="176" spans="1:27" ht="76.5" customHeight="1" x14ac:dyDescent="0.25">
      <c r="A176" s="20" t="s">
        <v>284</v>
      </c>
      <c r="B176" s="1" t="s">
        <v>0</v>
      </c>
      <c r="C176" s="1" t="s">
        <v>266</v>
      </c>
      <c r="D176" s="12" t="s">
        <v>267</v>
      </c>
      <c r="E176" s="12" t="s">
        <v>268</v>
      </c>
      <c r="F176" s="12" t="s">
        <v>267</v>
      </c>
      <c r="G176" s="12" t="s">
        <v>268</v>
      </c>
      <c r="H176" s="12" t="s">
        <v>269</v>
      </c>
      <c r="I176" s="12" t="s">
        <v>270</v>
      </c>
      <c r="J176" s="1" t="s">
        <v>40</v>
      </c>
      <c r="K176" s="2">
        <v>100</v>
      </c>
      <c r="L176" s="2">
        <v>710000000</v>
      </c>
      <c r="M176" s="3" t="s">
        <v>5</v>
      </c>
      <c r="N176" s="3" t="s">
        <v>138</v>
      </c>
      <c r="O176" s="2" t="s">
        <v>6</v>
      </c>
      <c r="P176" s="1"/>
      <c r="Q176" s="1" t="s">
        <v>150</v>
      </c>
      <c r="R176" s="30" t="s">
        <v>133</v>
      </c>
      <c r="S176" s="68"/>
      <c r="T176" s="1"/>
      <c r="U176" s="1"/>
      <c r="V176" s="17"/>
      <c r="W176" s="17">
        <v>1785714</v>
      </c>
      <c r="X176" s="17">
        <f t="shared" si="14"/>
        <v>1999999.6800000002</v>
      </c>
      <c r="Y176" s="1"/>
      <c r="Z176" s="1">
        <v>2016</v>
      </c>
      <c r="AA176" s="75"/>
    </row>
    <row r="177" spans="1:27" ht="89.25" customHeight="1" x14ac:dyDescent="0.25">
      <c r="A177" s="20" t="s">
        <v>285</v>
      </c>
      <c r="B177" s="1" t="s">
        <v>0</v>
      </c>
      <c r="C177" s="1" t="s">
        <v>271</v>
      </c>
      <c r="D177" s="4" t="s">
        <v>272</v>
      </c>
      <c r="E177" s="14" t="s">
        <v>273</v>
      </c>
      <c r="F177" s="15" t="s">
        <v>272</v>
      </c>
      <c r="G177" s="14" t="s">
        <v>273</v>
      </c>
      <c r="H177" s="15" t="s">
        <v>274</v>
      </c>
      <c r="I177" s="14" t="s">
        <v>275</v>
      </c>
      <c r="J177" s="1" t="s">
        <v>38</v>
      </c>
      <c r="K177" s="2">
        <v>100</v>
      </c>
      <c r="L177" s="2">
        <v>710000000</v>
      </c>
      <c r="M177" s="3" t="s">
        <v>5</v>
      </c>
      <c r="N177" s="3" t="s">
        <v>138</v>
      </c>
      <c r="O177" s="2" t="s">
        <v>6</v>
      </c>
      <c r="P177" s="1"/>
      <c r="Q177" s="1" t="s">
        <v>185</v>
      </c>
      <c r="R177" s="30" t="s">
        <v>133</v>
      </c>
      <c r="S177" s="68"/>
      <c r="T177" s="1"/>
      <c r="U177" s="1"/>
      <c r="V177" s="17"/>
      <c r="W177" s="17">
        <v>1306800</v>
      </c>
      <c r="X177" s="17">
        <f t="shared" si="14"/>
        <v>1463616.0000000002</v>
      </c>
      <c r="Y177" s="1"/>
      <c r="Z177" s="1">
        <v>2016</v>
      </c>
      <c r="AA177" s="75"/>
    </row>
    <row r="178" spans="1:27" ht="75" customHeight="1" x14ac:dyDescent="0.25">
      <c r="A178" s="20" t="s">
        <v>297</v>
      </c>
      <c r="B178" s="1" t="s">
        <v>0</v>
      </c>
      <c r="C178" s="1" t="s">
        <v>276</v>
      </c>
      <c r="D178" s="16" t="s">
        <v>277</v>
      </c>
      <c r="E178" s="12" t="s">
        <v>278</v>
      </c>
      <c r="F178" s="12" t="s">
        <v>277</v>
      </c>
      <c r="G178" s="12" t="s">
        <v>279</v>
      </c>
      <c r="H178" s="2" t="s">
        <v>280</v>
      </c>
      <c r="I178" s="2" t="s">
        <v>281</v>
      </c>
      <c r="J178" s="1" t="s">
        <v>4</v>
      </c>
      <c r="K178" s="2">
        <v>100</v>
      </c>
      <c r="L178" s="2">
        <v>710000000</v>
      </c>
      <c r="M178" s="3" t="s">
        <v>5</v>
      </c>
      <c r="N178" s="3" t="s">
        <v>138</v>
      </c>
      <c r="O178" s="2" t="s">
        <v>130</v>
      </c>
      <c r="P178" s="1"/>
      <c r="Q178" s="1" t="s">
        <v>150</v>
      </c>
      <c r="R178" s="30" t="s">
        <v>286</v>
      </c>
      <c r="S178" s="68"/>
      <c r="T178" s="1"/>
      <c r="U178" s="1"/>
      <c r="V178" s="17"/>
      <c r="W178" s="17">
        <v>19250000</v>
      </c>
      <c r="X178" s="17">
        <f>W178</f>
        <v>19250000</v>
      </c>
      <c r="Y178" s="1"/>
      <c r="Z178" s="1">
        <v>2016</v>
      </c>
      <c r="AA178" s="75"/>
    </row>
    <row r="179" spans="1:27" ht="76.5" customHeight="1" x14ac:dyDescent="0.25">
      <c r="A179" s="20" t="s">
        <v>298</v>
      </c>
      <c r="B179" s="1" t="s">
        <v>0</v>
      </c>
      <c r="C179" s="1" t="s">
        <v>289</v>
      </c>
      <c r="D179" s="16" t="s">
        <v>290</v>
      </c>
      <c r="E179" s="12" t="s">
        <v>300</v>
      </c>
      <c r="F179" s="12" t="s">
        <v>291</v>
      </c>
      <c r="G179" s="12" t="s">
        <v>302</v>
      </c>
      <c r="H179" s="2" t="s">
        <v>292</v>
      </c>
      <c r="I179" s="2" t="s">
        <v>293</v>
      </c>
      <c r="J179" s="1" t="s">
        <v>38</v>
      </c>
      <c r="K179" s="2">
        <v>50</v>
      </c>
      <c r="L179" s="2">
        <v>710000000</v>
      </c>
      <c r="M179" s="3" t="s">
        <v>5</v>
      </c>
      <c r="N179" s="3" t="s">
        <v>138</v>
      </c>
      <c r="O179" s="2" t="s">
        <v>294</v>
      </c>
      <c r="P179" s="1"/>
      <c r="Q179" s="1" t="s">
        <v>150</v>
      </c>
      <c r="R179" s="30" t="s">
        <v>133</v>
      </c>
      <c r="S179" s="68"/>
      <c r="T179" s="1"/>
      <c r="U179" s="1"/>
      <c r="V179" s="17"/>
      <c r="W179" s="17">
        <v>0</v>
      </c>
      <c r="X179" s="17">
        <f t="shared" si="14"/>
        <v>0</v>
      </c>
      <c r="Y179" s="1" t="s">
        <v>39</v>
      </c>
      <c r="Z179" s="1">
        <v>2016</v>
      </c>
      <c r="AA179" s="75"/>
    </row>
    <row r="180" spans="1:27" ht="76.5" customHeight="1" x14ac:dyDescent="0.25">
      <c r="A180" s="20" t="s">
        <v>977</v>
      </c>
      <c r="B180" s="1" t="s">
        <v>0</v>
      </c>
      <c r="C180" s="1" t="s">
        <v>289</v>
      </c>
      <c r="D180" s="16" t="s">
        <v>290</v>
      </c>
      <c r="E180" s="12" t="s">
        <v>300</v>
      </c>
      <c r="F180" s="12" t="s">
        <v>291</v>
      </c>
      <c r="G180" s="12" t="s">
        <v>302</v>
      </c>
      <c r="H180" s="2" t="s">
        <v>292</v>
      </c>
      <c r="I180" s="2" t="s">
        <v>293</v>
      </c>
      <c r="J180" s="1" t="s">
        <v>38</v>
      </c>
      <c r="K180" s="2">
        <v>50</v>
      </c>
      <c r="L180" s="2">
        <v>710000000</v>
      </c>
      <c r="M180" s="3" t="s">
        <v>5</v>
      </c>
      <c r="N180" s="3" t="s">
        <v>596</v>
      </c>
      <c r="O180" s="2" t="s">
        <v>294</v>
      </c>
      <c r="P180" s="1"/>
      <c r="Q180" s="1" t="s">
        <v>150</v>
      </c>
      <c r="R180" s="30" t="s">
        <v>133</v>
      </c>
      <c r="S180" s="68"/>
      <c r="T180" s="1"/>
      <c r="U180" s="1"/>
      <c r="V180" s="17"/>
      <c r="W180" s="17">
        <v>15506000</v>
      </c>
      <c r="X180" s="17">
        <f t="shared" si="14"/>
        <v>17366720</v>
      </c>
      <c r="Y180" s="1" t="s">
        <v>39</v>
      </c>
      <c r="Z180" s="1">
        <v>2016</v>
      </c>
      <c r="AA180" s="75" t="s">
        <v>553</v>
      </c>
    </row>
    <row r="181" spans="1:27" ht="76.5" customHeight="1" x14ac:dyDescent="0.25">
      <c r="A181" s="20" t="s">
        <v>299</v>
      </c>
      <c r="B181" s="1" t="s">
        <v>0</v>
      </c>
      <c r="C181" s="1" t="s">
        <v>289</v>
      </c>
      <c r="D181" s="16" t="s">
        <v>290</v>
      </c>
      <c r="E181" s="12" t="s">
        <v>300</v>
      </c>
      <c r="F181" s="12" t="s">
        <v>291</v>
      </c>
      <c r="G181" s="12" t="s">
        <v>302</v>
      </c>
      <c r="H181" s="2" t="s">
        <v>292</v>
      </c>
      <c r="I181" s="2" t="s">
        <v>293</v>
      </c>
      <c r="J181" s="1" t="s">
        <v>38</v>
      </c>
      <c r="K181" s="2">
        <v>50</v>
      </c>
      <c r="L181" s="2">
        <v>710000000</v>
      </c>
      <c r="M181" s="3" t="s">
        <v>5</v>
      </c>
      <c r="N181" s="3" t="s">
        <v>138</v>
      </c>
      <c r="O181" s="2" t="s">
        <v>294</v>
      </c>
      <c r="P181" s="1"/>
      <c r="Q181" s="1" t="s">
        <v>150</v>
      </c>
      <c r="R181" s="30" t="s">
        <v>133</v>
      </c>
      <c r="S181" s="68"/>
      <c r="T181" s="1"/>
      <c r="U181" s="1"/>
      <c r="V181" s="17"/>
      <c r="W181" s="17">
        <v>0</v>
      </c>
      <c r="X181" s="17">
        <f t="shared" si="14"/>
        <v>0</v>
      </c>
      <c r="Y181" s="1"/>
      <c r="Z181" s="1">
        <v>2016</v>
      </c>
      <c r="AA181" s="75"/>
    </row>
    <row r="182" spans="1:27" ht="76.5" customHeight="1" x14ac:dyDescent="0.25">
      <c r="A182" s="20" t="s">
        <v>978</v>
      </c>
      <c r="B182" s="1" t="s">
        <v>0</v>
      </c>
      <c r="C182" s="1" t="s">
        <v>289</v>
      </c>
      <c r="D182" s="16" t="s">
        <v>290</v>
      </c>
      <c r="E182" s="12" t="s">
        <v>300</v>
      </c>
      <c r="F182" s="12" t="s">
        <v>291</v>
      </c>
      <c r="G182" s="12" t="s">
        <v>302</v>
      </c>
      <c r="H182" s="2" t="s">
        <v>292</v>
      </c>
      <c r="I182" s="2" t="s">
        <v>293</v>
      </c>
      <c r="J182" s="1" t="s">
        <v>38</v>
      </c>
      <c r="K182" s="2">
        <v>50</v>
      </c>
      <c r="L182" s="2">
        <v>710000000</v>
      </c>
      <c r="M182" s="3" t="s">
        <v>5</v>
      </c>
      <c r="N182" s="3" t="s">
        <v>596</v>
      </c>
      <c r="O182" s="2" t="s">
        <v>294</v>
      </c>
      <c r="P182" s="1"/>
      <c r="Q182" s="1" t="s">
        <v>150</v>
      </c>
      <c r="R182" s="30" t="s">
        <v>133</v>
      </c>
      <c r="S182" s="68"/>
      <c r="T182" s="1"/>
      <c r="U182" s="1"/>
      <c r="V182" s="17"/>
      <c r="W182" s="17">
        <v>38500000</v>
      </c>
      <c r="X182" s="17">
        <f t="shared" si="14"/>
        <v>43120000.000000007</v>
      </c>
      <c r="Y182" s="1"/>
      <c r="Z182" s="1">
        <v>2016</v>
      </c>
      <c r="AA182" s="75" t="s">
        <v>553</v>
      </c>
    </row>
    <row r="183" spans="1:27" ht="60" customHeight="1" x14ac:dyDescent="0.25">
      <c r="A183" s="20" t="s">
        <v>345</v>
      </c>
      <c r="B183" s="1" t="s">
        <v>0</v>
      </c>
      <c r="C183" s="1" t="s">
        <v>295</v>
      </c>
      <c r="D183" s="16" t="s">
        <v>296</v>
      </c>
      <c r="E183" s="12" t="s">
        <v>301</v>
      </c>
      <c r="F183" s="12" t="s">
        <v>296</v>
      </c>
      <c r="G183" s="12" t="s">
        <v>301</v>
      </c>
      <c r="H183" s="2" t="s">
        <v>490</v>
      </c>
      <c r="I183" s="2" t="s">
        <v>491</v>
      </c>
      <c r="J183" s="1" t="s">
        <v>38</v>
      </c>
      <c r="K183" s="2">
        <v>50</v>
      </c>
      <c r="L183" s="2">
        <v>710000000</v>
      </c>
      <c r="M183" s="3" t="s">
        <v>5</v>
      </c>
      <c r="N183" s="3" t="s">
        <v>138</v>
      </c>
      <c r="O183" s="2" t="s">
        <v>6</v>
      </c>
      <c r="P183" s="1"/>
      <c r="Q183" s="1" t="s">
        <v>150</v>
      </c>
      <c r="R183" s="30" t="s">
        <v>133</v>
      </c>
      <c r="S183" s="68"/>
      <c r="T183" s="1"/>
      <c r="U183" s="1"/>
      <c r="V183" s="17"/>
      <c r="W183" s="17">
        <v>273160440</v>
      </c>
      <c r="X183" s="17">
        <f t="shared" si="14"/>
        <v>305939692.80000001</v>
      </c>
      <c r="Y183" s="1" t="s">
        <v>39</v>
      </c>
      <c r="Z183" s="1">
        <v>2016</v>
      </c>
      <c r="AA183" s="75"/>
    </row>
    <row r="184" spans="1:27" ht="114.75" customHeight="1" x14ac:dyDescent="0.25">
      <c r="A184" s="20" t="s">
        <v>346</v>
      </c>
      <c r="B184" s="1" t="s">
        <v>0</v>
      </c>
      <c r="C184" s="1" t="s">
        <v>303</v>
      </c>
      <c r="D184" s="16" t="s">
        <v>304</v>
      </c>
      <c r="E184" s="12" t="s">
        <v>305</v>
      </c>
      <c r="F184" s="12" t="s">
        <v>306</v>
      </c>
      <c r="G184" s="12" t="s">
        <v>307</v>
      </c>
      <c r="H184" s="2" t="s">
        <v>308</v>
      </c>
      <c r="I184" s="2" t="s">
        <v>309</v>
      </c>
      <c r="J184" s="1" t="s">
        <v>38</v>
      </c>
      <c r="K184" s="2">
        <v>70</v>
      </c>
      <c r="L184" s="2">
        <v>710000000</v>
      </c>
      <c r="M184" s="3" t="s">
        <v>5</v>
      </c>
      <c r="N184" s="3" t="s">
        <v>138</v>
      </c>
      <c r="O184" s="2" t="s">
        <v>6</v>
      </c>
      <c r="P184" s="1"/>
      <c r="Q184" s="1" t="s">
        <v>150</v>
      </c>
      <c r="R184" s="30" t="s">
        <v>133</v>
      </c>
      <c r="S184" s="68"/>
      <c r="T184" s="1"/>
      <c r="U184" s="1"/>
      <c r="V184" s="17"/>
      <c r="W184" s="82">
        <f>42640200</f>
        <v>42640200</v>
      </c>
      <c r="X184" s="82">
        <f t="shared" ref="X184:X189" si="15">W184*1.12</f>
        <v>47757024.000000007</v>
      </c>
      <c r="Y184" s="1"/>
      <c r="Z184" s="1">
        <v>2016</v>
      </c>
      <c r="AA184" s="75"/>
    </row>
    <row r="185" spans="1:27" ht="76.5" customHeight="1" x14ac:dyDescent="0.25">
      <c r="A185" s="20" t="s">
        <v>347</v>
      </c>
      <c r="B185" s="1" t="s">
        <v>0</v>
      </c>
      <c r="C185" s="1" t="s">
        <v>310</v>
      </c>
      <c r="D185" s="16" t="s">
        <v>311</v>
      </c>
      <c r="E185" s="12" t="s">
        <v>312</v>
      </c>
      <c r="F185" s="12" t="s">
        <v>313</v>
      </c>
      <c r="G185" s="12" t="s">
        <v>314</v>
      </c>
      <c r="H185" s="2" t="s">
        <v>311</v>
      </c>
      <c r="I185" s="2" t="s">
        <v>312</v>
      </c>
      <c r="J185" s="1" t="s">
        <v>38</v>
      </c>
      <c r="K185" s="2">
        <v>0</v>
      </c>
      <c r="L185" s="2">
        <v>710000000</v>
      </c>
      <c r="M185" s="3" t="s">
        <v>5</v>
      </c>
      <c r="N185" s="3" t="s">
        <v>138</v>
      </c>
      <c r="O185" s="2" t="s">
        <v>6</v>
      </c>
      <c r="P185" s="1"/>
      <c r="Q185" s="1" t="s">
        <v>150</v>
      </c>
      <c r="R185" s="30" t="s">
        <v>133</v>
      </c>
      <c r="S185" s="68"/>
      <c r="T185" s="1"/>
      <c r="U185" s="1"/>
      <c r="V185" s="17"/>
      <c r="W185" s="82">
        <f>3000000</f>
        <v>3000000</v>
      </c>
      <c r="X185" s="82">
        <f t="shared" si="15"/>
        <v>3360000.0000000005</v>
      </c>
      <c r="Y185" s="1"/>
      <c r="Z185" s="1">
        <v>2016</v>
      </c>
      <c r="AA185" s="75"/>
    </row>
    <row r="186" spans="1:27" ht="63.75" customHeight="1" x14ac:dyDescent="0.25">
      <c r="A186" s="20" t="s">
        <v>348</v>
      </c>
      <c r="B186" s="1" t="s">
        <v>0</v>
      </c>
      <c r="C186" s="1" t="s">
        <v>315</v>
      </c>
      <c r="D186" s="16" t="s">
        <v>316</v>
      </c>
      <c r="E186" s="12" t="s">
        <v>317</v>
      </c>
      <c r="F186" s="12" t="s">
        <v>316</v>
      </c>
      <c r="G186" s="12" t="s">
        <v>317</v>
      </c>
      <c r="H186" s="2" t="s">
        <v>318</v>
      </c>
      <c r="I186" s="2" t="s">
        <v>319</v>
      </c>
      <c r="J186" s="1" t="s">
        <v>4</v>
      </c>
      <c r="K186" s="2">
        <v>50</v>
      </c>
      <c r="L186" s="2">
        <v>710000000</v>
      </c>
      <c r="M186" s="3" t="s">
        <v>5</v>
      </c>
      <c r="N186" s="3" t="s">
        <v>138</v>
      </c>
      <c r="O186" s="2" t="s">
        <v>6</v>
      </c>
      <c r="P186" s="1"/>
      <c r="Q186" s="1" t="s">
        <v>150</v>
      </c>
      <c r="R186" s="30" t="s">
        <v>133</v>
      </c>
      <c r="S186" s="68"/>
      <c r="T186" s="1"/>
      <c r="U186" s="1"/>
      <c r="V186" s="17"/>
      <c r="W186" s="17">
        <v>0</v>
      </c>
      <c r="X186" s="17">
        <f t="shared" si="15"/>
        <v>0</v>
      </c>
      <c r="Y186" s="1"/>
      <c r="Z186" s="1">
        <v>2016</v>
      </c>
      <c r="AA186" s="75"/>
    </row>
    <row r="187" spans="1:27" ht="63.75" customHeight="1" x14ac:dyDescent="0.25">
      <c r="A187" s="20" t="s">
        <v>556</v>
      </c>
      <c r="B187" s="1" t="s">
        <v>0</v>
      </c>
      <c r="C187" s="1" t="s">
        <v>315</v>
      </c>
      <c r="D187" s="16" t="s">
        <v>316</v>
      </c>
      <c r="E187" s="12" t="s">
        <v>317</v>
      </c>
      <c r="F187" s="12" t="s">
        <v>316</v>
      </c>
      <c r="G187" s="12" t="s">
        <v>317</v>
      </c>
      <c r="H187" s="2" t="s">
        <v>318</v>
      </c>
      <c r="I187" s="2" t="s">
        <v>319</v>
      </c>
      <c r="J187" s="1" t="s">
        <v>4</v>
      </c>
      <c r="K187" s="2">
        <v>50</v>
      </c>
      <c r="L187" s="2">
        <v>710000000</v>
      </c>
      <c r="M187" s="3" t="s">
        <v>5</v>
      </c>
      <c r="N187" s="3" t="s">
        <v>516</v>
      </c>
      <c r="O187" s="2" t="s">
        <v>6</v>
      </c>
      <c r="P187" s="1"/>
      <c r="Q187" s="1" t="s">
        <v>150</v>
      </c>
      <c r="R187" s="30" t="s">
        <v>133</v>
      </c>
      <c r="S187" s="68"/>
      <c r="T187" s="1"/>
      <c r="U187" s="1"/>
      <c r="V187" s="17"/>
      <c r="W187" s="82">
        <v>8325130</v>
      </c>
      <c r="X187" s="82">
        <f t="shared" si="15"/>
        <v>9324145.6000000015</v>
      </c>
      <c r="Y187" s="1"/>
      <c r="Z187" s="1">
        <v>2016</v>
      </c>
      <c r="AA187" s="1" t="s">
        <v>553</v>
      </c>
    </row>
    <row r="188" spans="1:27" ht="76.5" customHeight="1" x14ac:dyDescent="0.25">
      <c r="A188" s="20" t="s">
        <v>349</v>
      </c>
      <c r="B188" s="1" t="s">
        <v>0</v>
      </c>
      <c r="C188" s="1" t="s">
        <v>320</v>
      </c>
      <c r="D188" s="16" t="s">
        <v>321</v>
      </c>
      <c r="E188" s="12" t="s">
        <v>322</v>
      </c>
      <c r="F188" s="12" t="s">
        <v>321</v>
      </c>
      <c r="G188" s="12" t="s">
        <v>322</v>
      </c>
      <c r="H188" s="2" t="s">
        <v>323</v>
      </c>
      <c r="I188" s="2" t="s">
        <v>324</v>
      </c>
      <c r="J188" s="1" t="s">
        <v>4</v>
      </c>
      <c r="K188" s="2">
        <v>70</v>
      </c>
      <c r="L188" s="2">
        <v>710000000</v>
      </c>
      <c r="M188" s="3" t="s">
        <v>5</v>
      </c>
      <c r="N188" s="3" t="s">
        <v>138</v>
      </c>
      <c r="O188" s="2" t="s">
        <v>6</v>
      </c>
      <c r="P188" s="1"/>
      <c r="Q188" s="1" t="s">
        <v>150</v>
      </c>
      <c r="R188" s="30" t="s">
        <v>133</v>
      </c>
      <c r="S188" s="68"/>
      <c r="T188" s="1"/>
      <c r="U188" s="1"/>
      <c r="V188" s="17"/>
      <c r="W188" s="17">
        <v>63514800</v>
      </c>
      <c r="X188" s="17">
        <f t="shared" si="15"/>
        <v>71136576</v>
      </c>
      <c r="Y188" s="1"/>
      <c r="Z188" s="1">
        <v>2016</v>
      </c>
      <c r="AA188" s="75"/>
    </row>
    <row r="189" spans="1:27" ht="114.75" customHeight="1" x14ac:dyDescent="0.25">
      <c r="A189" s="20" t="s">
        <v>350</v>
      </c>
      <c r="B189" s="1" t="s">
        <v>0</v>
      </c>
      <c r="C189" s="1" t="s">
        <v>325</v>
      </c>
      <c r="D189" s="16" t="s">
        <v>326</v>
      </c>
      <c r="E189" s="12" t="s">
        <v>327</v>
      </c>
      <c r="F189" s="12" t="s">
        <v>326</v>
      </c>
      <c r="G189" s="12" t="s">
        <v>328</v>
      </c>
      <c r="H189" s="2" t="s">
        <v>329</v>
      </c>
      <c r="I189" s="2" t="s">
        <v>330</v>
      </c>
      <c r="J189" s="1" t="s">
        <v>4</v>
      </c>
      <c r="K189" s="2">
        <v>70</v>
      </c>
      <c r="L189" s="2">
        <v>710000000</v>
      </c>
      <c r="M189" s="3" t="s">
        <v>5</v>
      </c>
      <c r="N189" s="3" t="s">
        <v>138</v>
      </c>
      <c r="O189" s="2" t="s">
        <v>6</v>
      </c>
      <c r="P189" s="1"/>
      <c r="Q189" s="1" t="s">
        <v>150</v>
      </c>
      <c r="R189" s="30" t="s">
        <v>133</v>
      </c>
      <c r="S189" s="68"/>
      <c r="T189" s="1"/>
      <c r="U189" s="1"/>
      <c r="V189" s="17"/>
      <c r="W189" s="17">
        <v>15000000</v>
      </c>
      <c r="X189" s="17">
        <f t="shared" si="15"/>
        <v>16800000</v>
      </c>
      <c r="Y189" s="1"/>
      <c r="Z189" s="1">
        <v>2016</v>
      </c>
      <c r="AA189" s="75"/>
    </row>
    <row r="190" spans="1:27" ht="76.5" customHeight="1" x14ac:dyDescent="0.25">
      <c r="A190" s="20" t="s">
        <v>351</v>
      </c>
      <c r="B190" s="1" t="s">
        <v>0</v>
      </c>
      <c r="C190" s="1" t="s">
        <v>186</v>
      </c>
      <c r="D190" s="16" t="s">
        <v>187</v>
      </c>
      <c r="E190" s="12" t="s">
        <v>331</v>
      </c>
      <c r="F190" s="12" t="s">
        <v>187</v>
      </c>
      <c r="G190" s="12" t="s">
        <v>331</v>
      </c>
      <c r="H190" s="2" t="s">
        <v>332</v>
      </c>
      <c r="I190" s="2" t="s">
        <v>333</v>
      </c>
      <c r="J190" s="1" t="s">
        <v>4</v>
      </c>
      <c r="K190" s="2">
        <v>70</v>
      </c>
      <c r="L190" s="2">
        <v>710000000</v>
      </c>
      <c r="M190" s="3" t="s">
        <v>5</v>
      </c>
      <c r="N190" s="3" t="s">
        <v>384</v>
      </c>
      <c r="O190" s="2" t="s">
        <v>6</v>
      </c>
      <c r="P190" s="1"/>
      <c r="Q190" s="1" t="s">
        <v>150</v>
      </c>
      <c r="R190" s="30" t="s">
        <v>133</v>
      </c>
      <c r="S190" s="68"/>
      <c r="T190" s="1"/>
      <c r="U190" s="1"/>
      <c r="V190" s="17"/>
      <c r="W190" s="17">
        <v>0</v>
      </c>
      <c r="X190" s="17">
        <f t="shared" ref="X190:X195" si="16">W190*1.12</f>
        <v>0</v>
      </c>
      <c r="Y190" s="1"/>
      <c r="Z190" s="1">
        <v>2016</v>
      </c>
      <c r="AA190" s="83" t="s">
        <v>549</v>
      </c>
    </row>
    <row r="191" spans="1:27" ht="76.5" customHeight="1" x14ac:dyDescent="0.25">
      <c r="A191" s="20" t="s">
        <v>352</v>
      </c>
      <c r="B191" s="1" t="s">
        <v>0</v>
      </c>
      <c r="C191" s="1" t="s">
        <v>186</v>
      </c>
      <c r="D191" s="16" t="s">
        <v>187</v>
      </c>
      <c r="E191" s="12" t="s">
        <v>331</v>
      </c>
      <c r="F191" s="12" t="s">
        <v>187</v>
      </c>
      <c r="G191" s="12" t="s">
        <v>331</v>
      </c>
      <c r="H191" s="2" t="s">
        <v>334</v>
      </c>
      <c r="I191" s="2" t="s">
        <v>335</v>
      </c>
      <c r="J191" s="1" t="s">
        <v>4</v>
      </c>
      <c r="K191" s="2">
        <v>70</v>
      </c>
      <c r="L191" s="2">
        <v>710000000</v>
      </c>
      <c r="M191" s="3" t="s">
        <v>5</v>
      </c>
      <c r="N191" s="3" t="s">
        <v>138</v>
      </c>
      <c r="O191" s="2" t="s">
        <v>6</v>
      </c>
      <c r="P191" s="1"/>
      <c r="Q191" s="1" t="s">
        <v>150</v>
      </c>
      <c r="R191" s="30" t="s">
        <v>133</v>
      </c>
      <c r="S191" s="68"/>
      <c r="T191" s="1"/>
      <c r="U191" s="1"/>
      <c r="V191" s="17"/>
      <c r="W191" s="17">
        <v>4500000</v>
      </c>
      <c r="X191" s="17">
        <f t="shared" si="16"/>
        <v>5040000.0000000009</v>
      </c>
      <c r="Y191" s="1"/>
      <c r="Z191" s="1">
        <v>2016</v>
      </c>
      <c r="AA191" s="75"/>
    </row>
    <row r="192" spans="1:27" ht="76.5" customHeight="1" x14ac:dyDescent="0.25">
      <c r="A192" s="20" t="s">
        <v>353</v>
      </c>
      <c r="B192" s="1" t="s">
        <v>0</v>
      </c>
      <c r="C192" s="1" t="s">
        <v>186</v>
      </c>
      <c r="D192" s="16" t="s">
        <v>187</v>
      </c>
      <c r="E192" s="12" t="s">
        <v>331</v>
      </c>
      <c r="F192" s="12" t="s">
        <v>187</v>
      </c>
      <c r="G192" s="12" t="s">
        <v>331</v>
      </c>
      <c r="H192" s="2" t="s">
        <v>336</v>
      </c>
      <c r="I192" s="2" t="s">
        <v>337</v>
      </c>
      <c r="J192" s="1" t="s">
        <v>4</v>
      </c>
      <c r="K192" s="2">
        <v>70</v>
      </c>
      <c r="L192" s="2">
        <v>710000000</v>
      </c>
      <c r="M192" s="3" t="s">
        <v>5</v>
      </c>
      <c r="N192" s="3" t="s">
        <v>138</v>
      </c>
      <c r="O192" s="2" t="s">
        <v>6</v>
      </c>
      <c r="P192" s="1"/>
      <c r="Q192" s="1" t="s">
        <v>150</v>
      </c>
      <c r="R192" s="30" t="s">
        <v>133</v>
      </c>
      <c r="S192" s="68"/>
      <c r="T192" s="1"/>
      <c r="U192" s="1"/>
      <c r="V192" s="17"/>
      <c r="W192" s="17">
        <v>0</v>
      </c>
      <c r="X192" s="17">
        <f t="shared" si="16"/>
        <v>0</v>
      </c>
      <c r="Y192" s="1"/>
      <c r="Z192" s="1">
        <v>2016</v>
      </c>
      <c r="AA192" s="75"/>
    </row>
    <row r="193" spans="1:27" ht="76.5" customHeight="1" x14ac:dyDescent="0.25">
      <c r="A193" s="20" t="s">
        <v>557</v>
      </c>
      <c r="B193" s="1" t="s">
        <v>0</v>
      </c>
      <c r="C193" s="1" t="s">
        <v>186</v>
      </c>
      <c r="D193" s="16" t="s">
        <v>187</v>
      </c>
      <c r="E193" s="12" t="s">
        <v>331</v>
      </c>
      <c r="F193" s="12" t="s">
        <v>187</v>
      </c>
      <c r="G193" s="12" t="s">
        <v>331</v>
      </c>
      <c r="H193" s="2" t="s">
        <v>336</v>
      </c>
      <c r="I193" s="2" t="s">
        <v>337</v>
      </c>
      <c r="J193" s="1" t="s">
        <v>4</v>
      </c>
      <c r="K193" s="2">
        <v>70</v>
      </c>
      <c r="L193" s="2">
        <v>710000000</v>
      </c>
      <c r="M193" s="3" t="s">
        <v>5</v>
      </c>
      <c r="N193" s="3" t="s">
        <v>516</v>
      </c>
      <c r="O193" s="2" t="s">
        <v>6</v>
      </c>
      <c r="P193" s="1"/>
      <c r="Q193" s="1" t="s">
        <v>150</v>
      </c>
      <c r="R193" s="30" t="s">
        <v>133</v>
      </c>
      <c r="S193" s="68"/>
      <c r="T193" s="1"/>
      <c r="U193" s="1"/>
      <c r="V193" s="17"/>
      <c r="W193" s="17">
        <v>5720000</v>
      </c>
      <c r="X193" s="17">
        <f>W193*1.12</f>
        <v>6406400.0000000009</v>
      </c>
      <c r="Y193" s="1"/>
      <c r="Z193" s="1">
        <v>2016</v>
      </c>
      <c r="AA193" s="1" t="s">
        <v>553</v>
      </c>
    </row>
    <row r="194" spans="1:27" ht="89.25" customHeight="1" x14ac:dyDescent="0.25">
      <c r="A194" s="20" t="s">
        <v>354</v>
      </c>
      <c r="B194" s="1" t="s">
        <v>0</v>
      </c>
      <c r="C194" s="1" t="s">
        <v>186</v>
      </c>
      <c r="D194" s="16" t="s">
        <v>187</v>
      </c>
      <c r="E194" s="12" t="s">
        <v>331</v>
      </c>
      <c r="F194" s="12" t="s">
        <v>187</v>
      </c>
      <c r="G194" s="12" t="s">
        <v>331</v>
      </c>
      <c r="H194" s="2" t="s">
        <v>338</v>
      </c>
      <c r="I194" s="2" t="s">
        <v>339</v>
      </c>
      <c r="J194" s="1" t="s">
        <v>4</v>
      </c>
      <c r="K194" s="2">
        <v>70</v>
      </c>
      <c r="L194" s="2">
        <v>710000000</v>
      </c>
      <c r="M194" s="3" t="s">
        <v>5</v>
      </c>
      <c r="N194" s="3" t="s">
        <v>138</v>
      </c>
      <c r="O194" s="2" t="s">
        <v>6</v>
      </c>
      <c r="P194" s="1"/>
      <c r="Q194" s="1" t="s">
        <v>150</v>
      </c>
      <c r="R194" s="30" t="s">
        <v>133</v>
      </c>
      <c r="S194" s="68"/>
      <c r="T194" s="1"/>
      <c r="U194" s="1"/>
      <c r="V194" s="17"/>
      <c r="W194" s="17">
        <f>20383000</f>
        <v>20383000</v>
      </c>
      <c r="X194" s="17">
        <f t="shared" si="16"/>
        <v>22828960.000000004</v>
      </c>
      <c r="Y194" s="1"/>
      <c r="Z194" s="1">
        <v>2016</v>
      </c>
      <c r="AA194" s="75"/>
    </row>
    <row r="195" spans="1:27" ht="102" customHeight="1" x14ac:dyDescent="0.25">
      <c r="A195" s="20" t="s">
        <v>368</v>
      </c>
      <c r="B195" s="1" t="s">
        <v>0</v>
      </c>
      <c r="C195" s="1" t="s">
        <v>340</v>
      </c>
      <c r="D195" s="16" t="s">
        <v>341</v>
      </c>
      <c r="E195" s="12" t="s">
        <v>342</v>
      </c>
      <c r="F195" s="12" t="s">
        <v>543</v>
      </c>
      <c r="G195" s="12" t="s">
        <v>342</v>
      </c>
      <c r="H195" s="2" t="s">
        <v>343</v>
      </c>
      <c r="I195" s="2" t="s">
        <v>344</v>
      </c>
      <c r="J195" s="1" t="s">
        <v>38</v>
      </c>
      <c r="K195" s="2">
        <v>70</v>
      </c>
      <c r="L195" s="2">
        <v>710000000</v>
      </c>
      <c r="M195" s="3" t="s">
        <v>5</v>
      </c>
      <c r="N195" s="3" t="s">
        <v>138</v>
      </c>
      <c r="O195" s="2" t="s">
        <v>6</v>
      </c>
      <c r="P195" s="1"/>
      <c r="Q195" s="1" t="s">
        <v>150</v>
      </c>
      <c r="R195" s="30" t="s">
        <v>133</v>
      </c>
      <c r="S195" s="68"/>
      <c r="T195" s="1"/>
      <c r="U195" s="1"/>
      <c r="V195" s="17"/>
      <c r="W195" s="17">
        <f>3124380</f>
        <v>3124380</v>
      </c>
      <c r="X195" s="17">
        <f t="shared" si="16"/>
        <v>3499305.6000000006</v>
      </c>
      <c r="Y195" s="1"/>
      <c r="Z195" s="1">
        <v>2016</v>
      </c>
      <c r="AA195" s="75"/>
    </row>
    <row r="196" spans="1:27" ht="76.5" customHeight="1" x14ac:dyDescent="0.25">
      <c r="A196" s="20" t="s">
        <v>453</v>
      </c>
      <c r="B196" s="1" t="s">
        <v>0</v>
      </c>
      <c r="C196" s="1" t="s">
        <v>186</v>
      </c>
      <c r="D196" s="16" t="s">
        <v>187</v>
      </c>
      <c r="E196" s="12" t="s">
        <v>331</v>
      </c>
      <c r="F196" s="12" t="s">
        <v>187</v>
      </c>
      <c r="G196" s="12" t="s">
        <v>331</v>
      </c>
      <c r="H196" s="25" t="s">
        <v>456</v>
      </c>
      <c r="I196" s="26" t="s">
        <v>457</v>
      </c>
      <c r="J196" s="1" t="s">
        <v>38</v>
      </c>
      <c r="K196" s="2">
        <v>100</v>
      </c>
      <c r="L196" s="2">
        <v>710000000</v>
      </c>
      <c r="M196" s="3" t="s">
        <v>5</v>
      </c>
      <c r="N196" s="3" t="s">
        <v>138</v>
      </c>
      <c r="O196" s="2" t="s">
        <v>6</v>
      </c>
      <c r="P196" s="1"/>
      <c r="Q196" s="1" t="s">
        <v>150</v>
      </c>
      <c r="R196" s="30" t="s">
        <v>63</v>
      </c>
      <c r="S196" s="68"/>
      <c r="T196" s="1"/>
      <c r="U196" s="1"/>
      <c r="V196" s="17"/>
      <c r="W196" s="17">
        <v>0</v>
      </c>
      <c r="X196" s="17">
        <f t="shared" ref="X196:X208" si="17">W196*1.12</f>
        <v>0</v>
      </c>
      <c r="Y196" s="1"/>
      <c r="Z196" s="1">
        <v>2016</v>
      </c>
      <c r="AA196" s="75"/>
    </row>
    <row r="197" spans="1:27" ht="76.5" customHeight="1" x14ac:dyDescent="0.25">
      <c r="A197" s="20" t="s">
        <v>1250</v>
      </c>
      <c r="B197" s="1" t="s">
        <v>0</v>
      </c>
      <c r="C197" s="1" t="s">
        <v>186</v>
      </c>
      <c r="D197" s="16" t="s">
        <v>187</v>
      </c>
      <c r="E197" s="12" t="s">
        <v>331</v>
      </c>
      <c r="F197" s="12" t="s">
        <v>187</v>
      </c>
      <c r="G197" s="12" t="s">
        <v>331</v>
      </c>
      <c r="H197" s="25" t="s">
        <v>456</v>
      </c>
      <c r="I197" s="26" t="s">
        <v>457</v>
      </c>
      <c r="J197" s="1" t="s">
        <v>38</v>
      </c>
      <c r="K197" s="2">
        <v>100</v>
      </c>
      <c r="L197" s="2">
        <v>710000000</v>
      </c>
      <c r="M197" s="25" t="s">
        <v>5</v>
      </c>
      <c r="N197" s="25" t="s">
        <v>138</v>
      </c>
      <c r="O197" s="2" t="s">
        <v>6</v>
      </c>
      <c r="P197" s="1"/>
      <c r="Q197" s="1" t="s">
        <v>150</v>
      </c>
      <c r="R197" s="30" t="s">
        <v>63</v>
      </c>
      <c r="S197" s="68"/>
      <c r="T197" s="1"/>
      <c r="U197" s="1"/>
      <c r="V197" s="17"/>
      <c r="W197" s="17">
        <v>4639000</v>
      </c>
      <c r="X197" s="17">
        <f>W197*1.12</f>
        <v>5195680.0000000009</v>
      </c>
      <c r="Y197" s="1" t="s">
        <v>39</v>
      </c>
      <c r="Z197" s="1">
        <v>2016</v>
      </c>
      <c r="AA197" s="75" t="s">
        <v>1251</v>
      </c>
    </row>
    <row r="198" spans="1:27" ht="114.75" customHeight="1" x14ac:dyDescent="0.25">
      <c r="A198" s="20" t="s">
        <v>454</v>
      </c>
      <c r="B198" s="1" t="s">
        <v>0</v>
      </c>
      <c r="C198" s="1" t="s">
        <v>458</v>
      </c>
      <c r="D198" s="16" t="s">
        <v>459</v>
      </c>
      <c r="E198" s="26" t="s">
        <v>461</v>
      </c>
      <c r="F198" s="12" t="s">
        <v>459</v>
      </c>
      <c r="G198" s="26" t="s">
        <v>461</v>
      </c>
      <c r="H198" s="2" t="s">
        <v>460</v>
      </c>
      <c r="I198" s="26" t="s">
        <v>461</v>
      </c>
      <c r="J198" s="1" t="s">
        <v>38</v>
      </c>
      <c r="K198" s="2">
        <v>100</v>
      </c>
      <c r="L198" s="2">
        <v>710000000</v>
      </c>
      <c r="M198" s="3" t="s">
        <v>5</v>
      </c>
      <c r="N198" s="3" t="s">
        <v>138</v>
      </c>
      <c r="O198" s="2" t="s">
        <v>6</v>
      </c>
      <c r="P198" s="1"/>
      <c r="Q198" s="1" t="s">
        <v>150</v>
      </c>
      <c r="R198" s="30" t="s">
        <v>63</v>
      </c>
      <c r="S198" s="68"/>
      <c r="T198" s="1"/>
      <c r="U198" s="1"/>
      <c r="V198" s="17"/>
      <c r="W198" s="17">
        <v>0</v>
      </c>
      <c r="X198" s="17">
        <f t="shared" si="17"/>
        <v>0</v>
      </c>
      <c r="Y198" s="1"/>
      <c r="Z198" s="1">
        <v>2016</v>
      </c>
      <c r="AA198" s="75"/>
    </row>
    <row r="199" spans="1:27" ht="114.75" customHeight="1" x14ac:dyDescent="0.25">
      <c r="A199" s="20" t="s">
        <v>1252</v>
      </c>
      <c r="B199" s="1" t="s">
        <v>0</v>
      </c>
      <c r="C199" s="1" t="s">
        <v>458</v>
      </c>
      <c r="D199" s="16" t="s">
        <v>459</v>
      </c>
      <c r="E199" s="26" t="s">
        <v>461</v>
      </c>
      <c r="F199" s="12" t="s">
        <v>459</v>
      </c>
      <c r="G199" s="26" t="s">
        <v>461</v>
      </c>
      <c r="H199" s="2" t="s">
        <v>460</v>
      </c>
      <c r="I199" s="26" t="s">
        <v>461</v>
      </c>
      <c r="J199" s="1" t="s">
        <v>38</v>
      </c>
      <c r="K199" s="2">
        <v>100</v>
      </c>
      <c r="L199" s="2">
        <v>710000000</v>
      </c>
      <c r="M199" s="25" t="s">
        <v>5</v>
      </c>
      <c r="N199" s="25" t="s">
        <v>138</v>
      </c>
      <c r="O199" s="2" t="s">
        <v>6</v>
      </c>
      <c r="P199" s="1"/>
      <c r="Q199" s="1" t="s">
        <v>150</v>
      </c>
      <c r="R199" s="30" t="s">
        <v>63</v>
      </c>
      <c r="S199" s="68"/>
      <c r="T199" s="1"/>
      <c r="U199" s="1"/>
      <c r="V199" s="17"/>
      <c r="W199" s="17">
        <v>2677500</v>
      </c>
      <c r="X199" s="17">
        <f>W199*1.12</f>
        <v>2998800.0000000005</v>
      </c>
      <c r="Y199" s="1" t="s">
        <v>39</v>
      </c>
      <c r="Z199" s="1">
        <v>2016</v>
      </c>
      <c r="AA199" s="75" t="s">
        <v>1251</v>
      </c>
    </row>
    <row r="200" spans="1:27" ht="76.5" customHeight="1" x14ac:dyDescent="0.25">
      <c r="A200" s="20" t="s">
        <v>455</v>
      </c>
      <c r="B200" s="1" t="s">
        <v>0</v>
      </c>
      <c r="C200" s="1" t="s">
        <v>462</v>
      </c>
      <c r="D200" s="16" t="s">
        <v>463</v>
      </c>
      <c r="E200" s="26" t="s">
        <v>464</v>
      </c>
      <c r="F200" s="12" t="s">
        <v>463</v>
      </c>
      <c r="G200" s="26" t="s">
        <v>464</v>
      </c>
      <c r="H200" s="2"/>
      <c r="I200" s="2"/>
      <c r="J200" s="1" t="s">
        <v>38</v>
      </c>
      <c r="K200" s="2">
        <v>100</v>
      </c>
      <c r="L200" s="2">
        <v>710000000</v>
      </c>
      <c r="M200" s="3" t="s">
        <v>5</v>
      </c>
      <c r="N200" s="3" t="s">
        <v>138</v>
      </c>
      <c r="O200" s="2" t="s">
        <v>6</v>
      </c>
      <c r="P200" s="1"/>
      <c r="Q200" s="1" t="s">
        <v>150</v>
      </c>
      <c r="R200" s="30" t="s">
        <v>63</v>
      </c>
      <c r="S200" s="68"/>
      <c r="T200" s="1"/>
      <c r="U200" s="1"/>
      <c r="V200" s="17"/>
      <c r="W200" s="17">
        <v>0</v>
      </c>
      <c r="X200" s="17">
        <f t="shared" si="17"/>
        <v>0</v>
      </c>
      <c r="Y200" s="1"/>
      <c r="Z200" s="1">
        <v>2016</v>
      </c>
      <c r="AA200" s="75"/>
    </row>
    <row r="201" spans="1:27" ht="76.5" customHeight="1" x14ac:dyDescent="0.25">
      <c r="A201" s="20" t="s">
        <v>1253</v>
      </c>
      <c r="B201" s="1" t="s">
        <v>0</v>
      </c>
      <c r="C201" s="1" t="s">
        <v>462</v>
      </c>
      <c r="D201" s="16" t="s">
        <v>463</v>
      </c>
      <c r="E201" s="26" t="s">
        <v>464</v>
      </c>
      <c r="F201" s="12" t="s">
        <v>463</v>
      </c>
      <c r="G201" s="26" t="s">
        <v>464</v>
      </c>
      <c r="H201" s="2"/>
      <c r="I201" s="2"/>
      <c r="J201" s="1" t="s">
        <v>38</v>
      </c>
      <c r="K201" s="2">
        <v>100</v>
      </c>
      <c r="L201" s="2">
        <v>710000000</v>
      </c>
      <c r="M201" s="25" t="s">
        <v>5</v>
      </c>
      <c r="N201" s="25" t="s">
        <v>138</v>
      </c>
      <c r="O201" s="2" t="s">
        <v>6</v>
      </c>
      <c r="P201" s="1"/>
      <c r="Q201" s="1" t="s">
        <v>150</v>
      </c>
      <c r="R201" s="30" t="s">
        <v>63</v>
      </c>
      <c r="S201" s="68"/>
      <c r="T201" s="1"/>
      <c r="U201" s="1"/>
      <c r="V201" s="17"/>
      <c r="W201" s="17">
        <v>14515875</v>
      </c>
      <c r="X201" s="17">
        <f>W201*1.12</f>
        <v>16257780.000000002</v>
      </c>
      <c r="Y201" s="1" t="s">
        <v>39</v>
      </c>
      <c r="Z201" s="1">
        <v>2016</v>
      </c>
      <c r="AA201" s="75" t="s">
        <v>1251</v>
      </c>
    </row>
    <row r="202" spans="1:27" ht="75" customHeight="1" x14ac:dyDescent="0.25">
      <c r="A202" s="20" t="s">
        <v>465</v>
      </c>
      <c r="B202" s="1" t="s">
        <v>0</v>
      </c>
      <c r="C202" s="1" t="s">
        <v>467</v>
      </c>
      <c r="D202" s="16" t="s">
        <v>468</v>
      </c>
      <c r="E202" s="26" t="s">
        <v>469</v>
      </c>
      <c r="F202" s="12" t="s">
        <v>468</v>
      </c>
      <c r="G202" s="26" t="s">
        <v>469</v>
      </c>
      <c r="H202" s="2" t="s">
        <v>473</v>
      </c>
      <c r="I202" s="2" t="s">
        <v>470</v>
      </c>
      <c r="J202" s="1" t="s">
        <v>4</v>
      </c>
      <c r="K202" s="2">
        <v>0</v>
      </c>
      <c r="L202" s="2">
        <v>710000000</v>
      </c>
      <c r="M202" s="3" t="s">
        <v>5</v>
      </c>
      <c r="N202" s="3" t="s">
        <v>138</v>
      </c>
      <c r="O202" s="2" t="s">
        <v>6</v>
      </c>
      <c r="P202" s="1"/>
      <c r="Q202" s="1" t="s">
        <v>150</v>
      </c>
      <c r="R202" s="30" t="s">
        <v>133</v>
      </c>
      <c r="S202" s="68"/>
      <c r="T202" s="1"/>
      <c r="U202" s="1"/>
      <c r="V202" s="17"/>
      <c r="W202" s="17">
        <v>0</v>
      </c>
      <c r="X202" s="17">
        <f t="shared" si="17"/>
        <v>0</v>
      </c>
      <c r="Y202" s="1"/>
      <c r="Z202" s="1">
        <v>2016</v>
      </c>
      <c r="AA202" s="75"/>
    </row>
    <row r="203" spans="1:27" ht="63.75" customHeight="1" x14ac:dyDescent="0.25">
      <c r="A203" s="20" t="s">
        <v>590</v>
      </c>
      <c r="B203" s="1" t="s">
        <v>0</v>
      </c>
      <c r="C203" s="1" t="s">
        <v>467</v>
      </c>
      <c r="D203" s="16" t="s">
        <v>468</v>
      </c>
      <c r="E203" s="26" t="s">
        <v>469</v>
      </c>
      <c r="F203" s="12" t="s">
        <v>468</v>
      </c>
      <c r="G203" s="26" t="s">
        <v>469</v>
      </c>
      <c r="H203" s="2" t="s">
        <v>473</v>
      </c>
      <c r="I203" s="2" t="s">
        <v>470</v>
      </c>
      <c r="J203" s="1" t="s">
        <v>4</v>
      </c>
      <c r="K203" s="2">
        <v>0</v>
      </c>
      <c r="L203" s="2">
        <v>710000000</v>
      </c>
      <c r="M203" s="3" t="s">
        <v>5</v>
      </c>
      <c r="N203" s="3" t="s">
        <v>516</v>
      </c>
      <c r="O203" s="2" t="s">
        <v>6</v>
      </c>
      <c r="P203" s="1"/>
      <c r="Q203" s="1" t="s">
        <v>150</v>
      </c>
      <c r="R203" s="30" t="s">
        <v>133</v>
      </c>
      <c r="S203" s="68"/>
      <c r="T203" s="1"/>
      <c r="U203" s="1"/>
      <c r="V203" s="17"/>
      <c r="W203" s="17">
        <v>7177434.9999999981</v>
      </c>
      <c r="X203" s="17">
        <f t="shared" si="17"/>
        <v>8038727.1999999983</v>
      </c>
      <c r="Y203" s="1"/>
      <c r="Z203" s="1">
        <v>2016</v>
      </c>
      <c r="AA203" s="81" t="s">
        <v>589</v>
      </c>
    </row>
    <row r="204" spans="1:27" ht="76.5" customHeight="1" x14ac:dyDescent="0.25">
      <c r="A204" s="20" t="s">
        <v>466</v>
      </c>
      <c r="B204" s="1" t="s">
        <v>0</v>
      </c>
      <c r="C204" s="1" t="s">
        <v>186</v>
      </c>
      <c r="D204" s="16" t="s">
        <v>187</v>
      </c>
      <c r="E204" s="12" t="s">
        <v>331</v>
      </c>
      <c r="F204" s="12" t="s">
        <v>187</v>
      </c>
      <c r="G204" s="12" t="s">
        <v>331</v>
      </c>
      <c r="H204" s="2" t="s">
        <v>472</v>
      </c>
      <c r="I204" s="2" t="s">
        <v>471</v>
      </c>
      <c r="J204" s="1" t="s">
        <v>4</v>
      </c>
      <c r="K204" s="2">
        <v>100</v>
      </c>
      <c r="L204" s="2">
        <v>710000000</v>
      </c>
      <c r="M204" s="3" t="s">
        <v>5</v>
      </c>
      <c r="N204" s="3" t="s">
        <v>138</v>
      </c>
      <c r="O204" s="2" t="s">
        <v>6</v>
      </c>
      <c r="P204" s="1"/>
      <c r="Q204" s="1" t="s">
        <v>150</v>
      </c>
      <c r="R204" s="30" t="s">
        <v>133</v>
      </c>
      <c r="S204" s="68"/>
      <c r="T204" s="1"/>
      <c r="U204" s="1"/>
      <c r="V204" s="17"/>
      <c r="W204" s="17">
        <v>14928000</v>
      </c>
      <c r="X204" s="17">
        <f t="shared" si="17"/>
        <v>16719360.000000002</v>
      </c>
      <c r="Y204" s="1"/>
      <c r="Z204" s="1">
        <v>2016</v>
      </c>
      <c r="AA204" s="75"/>
    </row>
    <row r="205" spans="1:27" ht="102" customHeight="1" x14ac:dyDescent="0.25">
      <c r="A205" s="20" t="s">
        <v>474</v>
      </c>
      <c r="B205" s="1" t="s">
        <v>0</v>
      </c>
      <c r="C205" s="1" t="s">
        <v>145</v>
      </c>
      <c r="D205" s="16" t="s">
        <v>148</v>
      </c>
      <c r="E205" s="12" t="s">
        <v>475</v>
      </c>
      <c r="F205" s="12" t="s">
        <v>149</v>
      </c>
      <c r="G205" s="12" t="s">
        <v>476</v>
      </c>
      <c r="H205" s="2" t="s">
        <v>477</v>
      </c>
      <c r="I205" s="2" t="s">
        <v>478</v>
      </c>
      <c r="J205" s="1" t="s">
        <v>4</v>
      </c>
      <c r="K205" s="2">
        <v>100</v>
      </c>
      <c r="L205" s="2">
        <v>710000000</v>
      </c>
      <c r="M205" s="3" t="s">
        <v>5</v>
      </c>
      <c r="N205" s="3" t="s">
        <v>138</v>
      </c>
      <c r="O205" s="2" t="s">
        <v>6</v>
      </c>
      <c r="P205" s="1"/>
      <c r="Q205" s="1" t="s">
        <v>150</v>
      </c>
      <c r="R205" s="30" t="s">
        <v>133</v>
      </c>
      <c r="S205" s="68"/>
      <c r="T205" s="1"/>
      <c r="U205" s="1"/>
      <c r="V205" s="17"/>
      <c r="W205" s="17">
        <v>14000000</v>
      </c>
      <c r="X205" s="17">
        <f t="shared" si="17"/>
        <v>15680000.000000002</v>
      </c>
      <c r="Y205" s="1"/>
      <c r="Z205" s="1">
        <v>2016</v>
      </c>
      <c r="AA205" s="75"/>
    </row>
    <row r="206" spans="1:27" ht="85.5" customHeight="1" x14ac:dyDescent="0.25">
      <c r="A206" s="20" t="s">
        <v>481</v>
      </c>
      <c r="B206" s="1" t="s">
        <v>0</v>
      </c>
      <c r="C206" s="1" t="s">
        <v>132</v>
      </c>
      <c r="D206" s="16" t="s">
        <v>41</v>
      </c>
      <c r="E206" s="12" t="s">
        <v>42</v>
      </c>
      <c r="F206" s="12" t="s">
        <v>41</v>
      </c>
      <c r="G206" s="12" t="s">
        <v>42</v>
      </c>
      <c r="H206" s="2" t="s">
        <v>479</v>
      </c>
      <c r="I206" s="2" t="s">
        <v>480</v>
      </c>
      <c r="J206" s="1" t="s">
        <v>4</v>
      </c>
      <c r="K206" s="2">
        <v>80</v>
      </c>
      <c r="L206" s="2">
        <v>710000000</v>
      </c>
      <c r="M206" s="3" t="s">
        <v>5</v>
      </c>
      <c r="N206" s="3" t="s">
        <v>138</v>
      </c>
      <c r="O206" s="2" t="s">
        <v>6</v>
      </c>
      <c r="P206" s="1"/>
      <c r="Q206" s="1" t="s">
        <v>150</v>
      </c>
      <c r="R206" s="30" t="s">
        <v>133</v>
      </c>
      <c r="S206" s="68"/>
      <c r="T206" s="1"/>
      <c r="U206" s="1"/>
      <c r="V206" s="17"/>
      <c r="W206" s="17">
        <v>0</v>
      </c>
      <c r="X206" s="17">
        <f t="shared" si="17"/>
        <v>0</v>
      </c>
      <c r="Y206" s="1"/>
      <c r="Z206" s="1">
        <v>2016</v>
      </c>
      <c r="AA206" s="75" t="s">
        <v>549</v>
      </c>
    </row>
    <row r="207" spans="1:27" ht="51" customHeight="1" x14ac:dyDescent="0.25">
      <c r="A207" s="20" t="s">
        <v>486</v>
      </c>
      <c r="B207" s="1" t="s">
        <v>0</v>
      </c>
      <c r="C207" s="1" t="s">
        <v>482</v>
      </c>
      <c r="D207" s="16" t="s">
        <v>544</v>
      </c>
      <c r="E207" s="12" t="s">
        <v>483</v>
      </c>
      <c r="F207" s="12" t="s">
        <v>544</v>
      </c>
      <c r="G207" s="12" t="s">
        <v>484</v>
      </c>
      <c r="H207" s="2" t="s">
        <v>487</v>
      </c>
      <c r="I207" s="2" t="s">
        <v>485</v>
      </c>
      <c r="J207" s="1" t="s">
        <v>4</v>
      </c>
      <c r="K207" s="2">
        <v>0</v>
      </c>
      <c r="L207" s="2">
        <v>710000000</v>
      </c>
      <c r="M207" s="3" t="s">
        <v>5</v>
      </c>
      <c r="N207" s="3" t="s">
        <v>384</v>
      </c>
      <c r="O207" s="2" t="s">
        <v>6</v>
      </c>
      <c r="P207" s="1"/>
      <c r="Q207" s="1" t="s">
        <v>488</v>
      </c>
      <c r="R207" s="30" t="s">
        <v>133</v>
      </c>
      <c r="S207" s="68"/>
      <c r="T207" s="1"/>
      <c r="U207" s="1"/>
      <c r="V207" s="17"/>
      <c r="W207" s="17">
        <v>0</v>
      </c>
      <c r="X207" s="17">
        <f t="shared" si="17"/>
        <v>0</v>
      </c>
      <c r="Y207" s="1"/>
      <c r="Z207" s="1">
        <v>2016</v>
      </c>
      <c r="AA207" s="75"/>
    </row>
    <row r="208" spans="1:27" ht="51" customHeight="1" x14ac:dyDescent="0.25">
      <c r="A208" s="20" t="s">
        <v>675</v>
      </c>
      <c r="B208" s="1" t="s">
        <v>0</v>
      </c>
      <c r="C208" s="1" t="s">
        <v>482</v>
      </c>
      <c r="D208" s="16" t="s">
        <v>544</v>
      </c>
      <c r="E208" s="12" t="s">
        <v>483</v>
      </c>
      <c r="F208" s="12" t="s">
        <v>544</v>
      </c>
      <c r="G208" s="12" t="s">
        <v>484</v>
      </c>
      <c r="H208" s="2" t="s">
        <v>487</v>
      </c>
      <c r="I208" s="2" t="s">
        <v>485</v>
      </c>
      <c r="J208" s="1" t="s">
        <v>4</v>
      </c>
      <c r="K208" s="2">
        <v>0</v>
      </c>
      <c r="L208" s="2">
        <v>710000000</v>
      </c>
      <c r="M208" s="3" t="s">
        <v>5</v>
      </c>
      <c r="N208" s="3" t="s">
        <v>596</v>
      </c>
      <c r="O208" s="2" t="s">
        <v>6</v>
      </c>
      <c r="P208" s="1"/>
      <c r="Q208" s="1" t="s">
        <v>488</v>
      </c>
      <c r="R208" s="30" t="s">
        <v>133</v>
      </c>
      <c r="S208" s="68"/>
      <c r="T208" s="1"/>
      <c r="U208" s="1"/>
      <c r="V208" s="17"/>
      <c r="W208" s="17">
        <v>0</v>
      </c>
      <c r="X208" s="17">
        <f t="shared" si="17"/>
        <v>0</v>
      </c>
      <c r="Y208" s="1"/>
      <c r="Z208" s="1" t="s">
        <v>698</v>
      </c>
      <c r="AA208" s="75" t="s">
        <v>823</v>
      </c>
    </row>
    <row r="209" spans="1:27" ht="76.5" customHeight="1" x14ac:dyDescent="0.25">
      <c r="A209" s="20" t="s">
        <v>495</v>
      </c>
      <c r="B209" s="1" t="s">
        <v>85</v>
      </c>
      <c r="C209" s="1" t="s">
        <v>139</v>
      </c>
      <c r="D209" s="6" t="s">
        <v>86</v>
      </c>
      <c r="E209" s="6" t="s">
        <v>356</v>
      </c>
      <c r="F209" s="6" t="s">
        <v>545</v>
      </c>
      <c r="G209" s="6" t="s">
        <v>363</v>
      </c>
      <c r="H209" s="6" t="s">
        <v>87</v>
      </c>
      <c r="I209" s="6" t="s">
        <v>499</v>
      </c>
      <c r="J209" s="1" t="s">
        <v>38</v>
      </c>
      <c r="K209" s="1">
        <v>0</v>
      </c>
      <c r="L209" s="2">
        <v>710000000</v>
      </c>
      <c r="M209" s="3" t="s">
        <v>5</v>
      </c>
      <c r="N209" s="3" t="s">
        <v>496</v>
      </c>
      <c r="O209" s="1" t="s">
        <v>88</v>
      </c>
      <c r="P209" s="2"/>
      <c r="Q209" s="1" t="s">
        <v>497</v>
      </c>
      <c r="R209" s="30" t="s">
        <v>133</v>
      </c>
      <c r="S209" s="1"/>
      <c r="T209" s="68"/>
      <c r="U209" s="1"/>
      <c r="V209" s="1"/>
      <c r="W209" s="17">
        <v>10800000</v>
      </c>
      <c r="X209" s="17">
        <f>W209</f>
        <v>10800000</v>
      </c>
      <c r="Y209" s="17"/>
      <c r="Z209" s="1">
        <v>2016</v>
      </c>
      <c r="AA209" s="1"/>
    </row>
    <row r="210" spans="1:27" ht="60" customHeight="1" x14ac:dyDescent="0.25">
      <c r="A210" s="20" t="s">
        <v>522</v>
      </c>
      <c r="B210" s="1" t="s">
        <v>0</v>
      </c>
      <c r="C210" s="1" t="s">
        <v>295</v>
      </c>
      <c r="D210" s="6" t="s">
        <v>296</v>
      </c>
      <c r="E210" s="12" t="s">
        <v>301</v>
      </c>
      <c r="F210" s="6" t="s">
        <v>296</v>
      </c>
      <c r="G210" s="12" t="s">
        <v>301</v>
      </c>
      <c r="H210" s="2" t="s">
        <v>490</v>
      </c>
      <c r="I210" s="2" t="s">
        <v>491</v>
      </c>
      <c r="J210" s="1" t="s">
        <v>38</v>
      </c>
      <c r="K210" s="2">
        <v>50</v>
      </c>
      <c r="L210" s="2">
        <v>710000000</v>
      </c>
      <c r="M210" s="3" t="s">
        <v>5</v>
      </c>
      <c r="N210" s="3" t="s">
        <v>138</v>
      </c>
      <c r="O210" s="2" t="s">
        <v>6</v>
      </c>
      <c r="P210" s="1"/>
      <c r="Q210" s="1" t="s">
        <v>150</v>
      </c>
      <c r="R210" s="30" t="s">
        <v>133</v>
      </c>
      <c r="S210" s="68"/>
      <c r="T210" s="1"/>
      <c r="U210" s="1"/>
      <c r="V210" s="17"/>
      <c r="W210" s="17">
        <v>118675284.7</v>
      </c>
      <c r="X210" s="17">
        <f t="shared" ref="X210" si="18">W210*1.12</f>
        <v>132916318.86400002</v>
      </c>
      <c r="Y210" s="1" t="s">
        <v>39</v>
      </c>
      <c r="Z210" s="1">
        <v>2016</v>
      </c>
      <c r="AA210" s="75"/>
    </row>
    <row r="211" spans="1:27" ht="76.5" customHeight="1" x14ac:dyDescent="0.25">
      <c r="A211" s="20" t="s">
        <v>523</v>
      </c>
      <c r="B211" s="1" t="s">
        <v>0</v>
      </c>
      <c r="C211" s="1" t="s">
        <v>525</v>
      </c>
      <c r="D211" s="6" t="s">
        <v>524</v>
      </c>
      <c r="E211" s="6" t="s">
        <v>526</v>
      </c>
      <c r="F211" s="6" t="s">
        <v>524</v>
      </c>
      <c r="G211" s="6" t="s">
        <v>526</v>
      </c>
      <c r="H211" s="6"/>
      <c r="I211" s="6"/>
      <c r="J211" s="1" t="s">
        <v>38</v>
      </c>
      <c r="K211" s="2">
        <v>50</v>
      </c>
      <c r="L211" s="2">
        <v>710000000</v>
      </c>
      <c r="M211" s="3" t="s">
        <v>5</v>
      </c>
      <c r="N211" s="3" t="s">
        <v>138</v>
      </c>
      <c r="O211" s="2" t="s">
        <v>130</v>
      </c>
      <c r="P211" s="1"/>
      <c r="Q211" s="1" t="s">
        <v>150</v>
      </c>
      <c r="R211" s="30" t="s">
        <v>133</v>
      </c>
      <c r="S211" s="68"/>
      <c r="T211" s="1"/>
      <c r="U211" s="1"/>
      <c r="V211" s="17"/>
      <c r="W211" s="17">
        <v>643696.19999999995</v>
      </c>
      <c r="X211" s="17">
        <f t="shared" ref="X211:X212" si="19">W211*1.12</f>
        <v>720939.74400000006</v>
      </c>
      <c r="Y211" s="1"/>
      <c r="Z211" s="1">
        <v>2016</v>
      </c>
      <c r="AA211" s="75"/>
    </row>
    <row r="212" spans="1:27" ht="63.75" customHeight="1" x14ac:dyDescent="0.25">
      <c r="A212" s="20" t="s">
        <v>540</v>
      </c>
      <c r="B212" s="1" t="s">
        <v>0</v>
      </c>
      <c r="C212" s="1" t="s">
        <v>467</v>
      </c>
      <c r="D212" s="16" t="s">
        <v>468</v>
      </c>
      <c r="E212" s="26" t="s">
        <v>469</v>
      </c>
      <c r="F212" s="12" t="s">
        <v>468</v>
      </c>
      <c r="G212" s="26" t="s">
        <v>469</v>
      </c>
      <c r="H212" s="2" t="s">
        <v>541</v>
      </c>
      <c r="I212" s="2" t="s">
        <v>542</v>
      </c>
      <c r="J212" s="1" t="s">
        <v>4</v>
      </c>
      <c r="K212" s="2">
        <v>100</v>
      </c>
      <c r="L212" s="2">
        <v>710000000</v>
      </c>
      <c r="M212" s="3" t="s">
        <v>5</v>
      </c>
      <c r="N212" s="3" t="s">
        <v>384</v>
      </c>
      <c r="O212" s="2" t="s">
        <v>6</v>
      </c>
      <c r="P212" s="1"/>
      <c r="Q212" s="1" t="s">
        <v>150</v>
      </c>
      <c r="R212" s="30" t="s">
        <v>133</v>
      </c>
      <c r="S212" s="68"/>
      <c r="T212" s="1"/>
      <c r="U212" s="1"/>
      <c r="V212" s="17"/>
      <c r="W212" s="17">
        <v>36646400</v>
      </c>
      <c r="X212" s="17">
        <f t="shared" si="19"/>
        <v>41043968.000000007</v>
      </c>
      <c r="Y212" s="1"/>
      <c r="Z212" s="1">
        <v>2016</v>
      </c>
      <c r="AA212" s="75"/>
    </row>
    <row r="213" spans="1:27" ht="76.5" customHeight="1" x14ac:dyDescent="0.25">
      <c r="A213" s="20" t="s">
        <v>558</v>
      </c>
      <c r="B213" s="1" t="s">
        <v>85</v>
      </c>
      <c r="C213" s="1" t="s">
        <v>139</v>
      </c>
      <c r="D213" s="6" t="s">
        <v>86</v>
      </c>
      <c r="E213" s="6" t="s">
        <v>356</v>
      </c>
      <c r="F213" s="6" t="s">
        <v>86</v>
      </c>
      <c r="G213" s="6" t="s">
        <v>363</v>
      </c>
      <c r="H213" s="6" t="s">
        <v>87</v>
      </c>
      <c r="I213" s="6" t="s">
        <v>499</v>
      </c>
      <c r="J213" s="1" t="s">
        <v>38</v>
      </c>
      <c r="K213" s="1">
        <v>0</v>
      </c>
      <c r="L213" s="2">
        <v>710000000</v>
      </c>
      <c r="M213" s="3" t="s">
        <v>5</v>
      </c>
      <c r="N213" s="3" t="s">
        <v>551</v>
      </c>
      <c r="O213" s="1" t="s">
        <v>88</v>
      </c>
      <c r="P213" s="2"/>
      <c r="Q213" s="1" t="s">
        <v>559</v>
      </c>
      <c r="R213" s="30" t="s">
        <v>133</v>
      </c>
      <c r="S213" s="1"/>
      <c r="T213" s="68"/>
      <c r="U213" s="1"/>
      <c r="V213" s="1"/>
      <c r="W213" s="17">
        <v>10687500</v>
      </c>
      <c r="X213" s="17">
        <f>W213</f>
        <v>10687500</v>
      </c>
      <c r="Y213" s="17"/>
      <c r="Z213" s="1">
        <v>2016</v>
      </c>
      <c r="AA213" s="1"/>
    </row>
    <row r="214" spans="1:27" ht="89.25" customHeight="1" x14ac:dyDescent="0.25">
      <c r="A214" s="20" t="s">
        <v>567</v>
      </c>
      <c r="B214" s="1" t="s">
        <v>85</v>
      </c>
      <c r="C214" s="1" t="s">
        <v>568</v>
      </c>
      <c r="D214" s="6" t="s">
        <v>569</v>
      </c>
      <c r="E214" s="6" t="s">
        <v>570</v>
      </c>
      <c r="F214" s="6" t="s">
        <v>571</v>
      </c>
      <c r="G214" s="6" t="s">
        <v>570</v>
      </c>
      <c r="H214" s="6" t="s">
        <v>574</v>
      </c>
      <c r="I214" s="6" t="s">
        <v>572</v>
      </c>
      <c r="J214" s="84" t="s">
        <v>4</v>
      </c>
      <c r="K214" s="84">
        <v>50</v>
      </c>
      <c r="L214" s="2">
        <v>710000000</v>
      </c>
      <c r="M214" s="3" t="s">
        <v>5</v>
      </c>
      <c r="N214" s="3" t="s">
        <v>516</v>
      </c>
      <c r="O214" s="2" t="s">
        <v>573</v>
      </c>
      <c r="P214" s="81"/>
      <c r="Q214" s="1" t="s">
        <v>150</v>
      </c>
      <c r="R214" s="30" t="s">
        <v>133</v>
      </c>
      <c r="S214" s="84"/>
      <c r="T214" s="84"/>
      <c r="U214" s="85"/>
      <c r="V214" s="85"/>
      <c r="W214" s="85">
        <v>126000000</v>
      </c>
      <c r="X214" s="85">
        <f>W214*1.12</f>
        <v>141120000</v>
      </c>
      <c r="Y214" s="84"/>
      <c r="Z214" s="1">
        <v>2016</v>
      </c>
      <c r="AA214" s="86"/>
    </row>
    <row r="215" spans="1:27" ht="51" customHeight="1" x14ac:dyDescent="0.25">
      <c r="A215" s="20" t="s">
        <v>575</v>
      </c>
      <c r="B215" s="1" t="s">
        <v>0</v>
      </c>
      <c r="C215" s="87" t="s">
        <v>576</v>
      </c>
      <c r="D215" s="6" t="s">
        <v>577</v>
      </c>
      <c r="E215" s="6" t="s">
        <v>578</v>
      </c>
      <c r="F215" s="6" t="s">
        <v>579</v>
      </c>
      <c r="G215" s="6" t="s">
        <v>578</v>
      </c>
      <c r="H215" s="6" t="s">
        <v>580</v>
      </c>
      <c r="I215" s="6" t="s">
        <v>581</v>
      </c>
      <c r="J215" s="84" t="s">
        <v>4</v>
      </c>
      <c r="K215" s="84">
        <v>100</v>
      </c>
      <c r="L215" s="2">
        <v>710000000</v>
      </c>
      <c r="M215" s="3" t="s">
        <v>5</v>
      </c>
      <c r="N215" s="3" t="s">
        <v>516</v>
      </c>
      <c r="O215" s="2" t="s">
        <v>131</v>
      </c>
      <c r="P215" s="81"/>
      <c r="Q215" s="1" t="s">
        <v>582</v>
      </c>
      <c r="R215" s="30" t="s">
        <v>133</v>
      </c>
      <c r="S215" s="84"/>
      <c r="T215" s="84"/>
      <c r="U215" s="85"/>
      <c r="V215" s="85"/>
      <c r="W215" s="85">
        <v>0</v>
      </c>
      <c r="X215" s="85">
        <f>W215*1.12</f>
        <v>0</v>
      </c>
      <c r="Y215" s="84"/>
      <c r="Z215" s="1">
        <v>2016</v>
      </c>
      <c r="AA215" s="86"/>
    </row>
    <row r="216" spans="1:27" ht="51" customHeight="1" x14ac:dyDescent="0.25">
      <c r="A216" s="20" t="s">
        <v>585</v>
      </c>
      <c r="B216" s="1" t="s">
        <v>0</v>
      </c>
      <c r="C216" s="87" t="s">
        <v>576</v>
      </c>
      <c r="D216" s="6" t="s">
        <v>577</v>
      </c>
      <c r="E216" s="6" t="s">
        <v>578</v>
      </c>
      <c r="F216" s="6" t="s">
        <v>579</v>
      </c>
      <c r="G216" s="6" t="s">
        <v>578</v>
      </c>
      <c r="H216" s="6" t="s">
        <v>580</v>
      </c>
      <c r="I216" s="6" t="s">
        <v>581</v>
      </c>
      <c r="J216" s="84" t="s">
        <v>40</v>
      </c>
      <c r="K216" s="84">
        <v>100</v>
      </c>
      <c r="L216" s="2">
        <v>710000000</v>
      </c>
      <c r="M216" s="3" t="s">
        <v>5</v>
      </c>
      <c r="N216" s="3" t="s">
        <v>516</v>
      </c>
      <c r="O216" s="2" t="s">
        <v>131</v>
      </c>
      <c r="P216" s="81"/>
      <c r="Q216" s="1" t="s">
        <v>582</v>
      </c>
      <c r="R216" s="30" t="s">
        <v>133</v>
      </c>
      <c r="S216" s="84"/>
      <c r="T216" s="84"/>
      <c r="U216" s="85"/>
      <c r="V216" s="85"/>
      <c r="W216" s="85">
        <v>2000000</v>
      </c>
      <c r="X216" s="85">
        <f>W216*1.12</f>
        <v>2240000</v>
      </c>
      <c r="Y216" s="84"/>
      <c r="Z216" s="1">
        <v>2016</v>
      </c>
      <c r="AA216" s="81" t="s">
        <v>586</v>
      </c>
    </row>
    <row r="217" spans="1:27" ht="63.75" customHeight="1" x14ac:dyDescent="0.25">
      <c r="A217" s="20" t="s">
        <v>591</v>
      </c>
      <c r="B217" s="1" t="s">
        <v>0</v>
      </c>
      <c r="C217" s="1" t="s">
        <v>467</v>
      </c>
      <c r="D217" s="16" t="s">
        <v>468</v>
      </c>
      <c r="E217" s="26" t="s">
        <v>469</v>
      </c>
      <c r="F217" s="12" t="s">
        <v>468</v>
      </c>
      <c r="G217" s="26" t="s">
        <v>469</v>
      </c>
      <c r="H217" s="2" t="s">
        <v>592</v>
      </c>
      <c r="I217" s="2" t="s">
        <v>593</v>
      </c>
      <c r="J217" s="1" t="s">
        <v>4</v>
      </c>
      <c r="K217" s="2">
        <v>0</v>
      </c>
      <c r="L217" s="2">
        <v>710000000</v>
      </c>
      <c r="M217" s="3" t="s">
        <v>5</v>
      </c>
      <c r="N217" s="3" t="s">
        <v>594</v>
      </c>
      <c r="O217" s="2" t="s">
        <v>6</v>
      </c>
      <c r="P217" s="1"/>
      <c r="Q217" s="1" t="s">
        <v>150</v>
      </c>
      <c r="R217" s="30" t="s">
        <v>133</v>
      </c>
      <c r="S217" s="68"/>
      <c r="T217" s="1"/>
      <c r="U217" s="1"/>
      <c r="V217" s="17"/>
      <c r="W217" s="17">
        <v>30444800</v>
      </c>
      <c r="X217" s="17">
        <f t="shared" ref="X217" si="20">W217*1.12</f>
        <v>34098176</v>
      </c>
      <c r="Y217" s="1"/>
      <c r="Z217" s="1">
        <v>2016</v>
      </c>
      <c r="AA217" s="81"/>
    </row>
    <row r="218" spans="1:27" ht="114.75" customHeight="1" x14ac:dyDescent="0.25">
      <c r="A218" s="20" t="s">
        <v>598</v>
      </c>
      <c r="B218" s="1" t="s">
        <v>0</v>
      </c>
      <c r="C218" s="1" t="s">
        <v>415</v>
      </c>
      <c r="D218" s="11" t="s">
        <v>416</v>
      </c>
      <c r="E218" s="11" t="s">
        <v>599</v>
      </c>
      <c r="F218" s="2" t="s">
        <v>416</v>
      </c>
      <c r="G218" s="2" t="s">
        <v>599</v>
      </c>
      <c r="H218" s="12" t="s">
        <v>600</v>
      </c>
      <c r="I218" s="1" t="s">
        <v>601</v>
      </c>
      <c r="J218" s="1" t="s">
        <v>4</v>
      </c>
      <c r="K218" s="2">
        <v>80</v>
      </c>
      <c r="L218" s="2">
        <v>710000000</v>
      </c>
      <c r="M218" s="3" t="s">
        <v>5</v>
      </c>
      <c r="N218" s="3" t="s">
        <v>516</v>
      </c>
      <c r="O218" s="2" t="s">
        <v>6</v>
      </c>
      <c r="P218" s="1"/>
      <c r="Q218" s="1" t="s">
        <v>150</v>
      </c>
      <c r="R218" s="30" t="s">
        <v>133</v>
      </c>
      <c r="S218" s="68"/>
      <c r="T218" s="1"/>
      <c r="U218" s="1"/>
      <c r="V218" s="17"/>
      <c r="W218" s="17">
        <v>0</v>
      </c>
      <c r="X218" s="17">
        <f>W218*1.12</f>
        <v>0</v>
      </c>
      <c r="Y218" s="1"/>
      <c r="Z218" s="1">
        <v>2016</v>
      </c>
      <c r="AA218" s="81"/>
    </row>
    <row r="219" spans="1:27" ht="114.75" customHeight="1" x14ac:dyDescent="0.25">
      <c r="A219" s="20" t="s">
        <v>1058</v>
      </c>
      <c r="B219" s="1" t="s">
        <v>0</v>
      </c>
      <c r="C219" s="1" t="s">
        <v>415</v>
      </c>
      <c r="D219" s="11" t="s">
        <v>416</v>
      </c>
      <c r="E219" s="11" t="s">
        <v>599</v>
      </c>
      <c r="F219" s="2" t="s">
        <v>416</v>
      </c>
      <c r="G219" s="2" t="s">
        <v>599</v>
      </c>
      <c r="H219" s="12" t="s">
        <v>600</v>
      </c>
      <c r="I219" s="1" t="s">
        <v>601</v>
      </c>
      <c r="J219" s="1" t="s">
        <v>4</v>
      </c>
      <c r="K219" s="2">
        <v>80</v>
      </c>
      <c r="L219" s="2">
        <v>710000000</v>
      </c>
      <c r="M219" s="3" t="s">
        <v>5</v>
      </c>
      <c r="N219" s="3" t="s">
        <v>975</v>
      </c>
      <c r="O219" s="2" t="s">
        <v>6</v>
      </c>
      <c r="P219" s="1"/>
      <c r="Q219" s="1" t="s">
        <v>150</v>
      </c>
      <c r="R219" s="30" t="s">
        <v>133</v>
      </c>
      <c r="S219" s="68"/>
      <c r="T219" s="1"/>
      <c r="U219" s="1"/>
      <c r="V219" s="17"/>
      <c r="W219" s="17">
        <v>30457142.857142854</v>
      </c>
      <c r="X219" s="17">
        <f>W219*1.12</f>
        <v>34112000</v>
      </c>
      <c r="Y219" s="1"/>
      <c r="Z219" s="1">
        <v>2016</v>
      </c>
      <c r="AA219" s="81" t="s">
        <v>589</v>
      </c>
    </row>
    <row r="220" spans="1:27" ht="51" customHeight="1" x14ac:dyDescent="0.25">
      <c r="A220" s="20" t="s">
        <v>606</v>
      </c>
      <c r="B220" s="1" t="s">
        <v>0</v>
      </c>
      <c r="C220" s="1" t="s">
        <v>295</v>
      </c>
      <c r="D220" s="11" t="s">
        <v>296</v>
      </c>
      <c r="E220" s="11" t="s">
        <v>301</v>
      </c>
      <c r="F220" s="2" t="s">
        <v>296</v>
      </c>
      <c r="G220" s="2" t="s">
        <v>301</v>
      </c>
      <c r="H220" s="12" t="s">
        <v>607</v>
      </c>
      <c r="I220" s="1" t="s">
        <v>608</v>
      </c>
      <c r="J220" s="1" t="s">
        <v>38</v>
      </c>
      <c r="K220" s="2">
        <v>50</v>
      </c>
      <c r="L220" s="2">
        <v>710000000</v>
      </c>
      <c r="M220" s="3" t="s">
        <v>5</v>
      </c>
      <c r="N220" s="3" t="s">
        <v>516</v>
      </c>
      <c r="O220" s="2" t="s">
        <v>6</v>
      </c>
      <c r="P220" s="1"/>
      <c r="Q220" s="1" t="s">
        <v>150</v>
      </c>
      <c r="R220" s="30" t="s">
        <v>133</v>
      </c>
      <c r="S220" s="68"/>
      <c r="T220" s="1"/>
      <c r="U220" s="1"/>
      <c r="V220" s="17"/>
      <c r="W220" s="17">
        <v>74448522</v>
      </c>
      <c r="X220" s="17">
        <f>W220*1.12</f>
        <v>83382344.640000001</v>
      </c>
      <c r="Y220" s="1" t="s">
        <v>39</v>
      </c>
      <c r="Z220" s="1">
        <v>2016</v>
      </c>
      <c r="AA220" s="81"/>
    </row>
    <row r="221" spans="1:27" ht="63.75" customHeight="1" x14ac:dyDescent="0.25">
      <c r="A221" s="20" t="s">
        <v>609</v>
      </c>
      <c r="B221" s="1" t="s">
        <v>0</v>
      </c>
      <c r="C221" s="1" t="s">
        <v>610</v>
      </c>
      <c r="D221" s="11" t="s">
        <v>611</v>
      </c>
      <c r="E221" s="11" t="s">
        <v>612</v>
      </c>
      <c r="F221" s="2" t="s">
        <v>611</v>
      </c>
      <c r="G221" s="11" t="s">
        <v>612</v>
      </c>
      <c r="H221" s="11" t="s">
        <v>613</v>
      </c>
      <c r="I221" s="11" t="s">
        <v>614</v>
      </c>
      <c r="J221" s="1" t="s">
        <v>38</v>
      </c>
      <c r="K221" s="2">
        <v>0</v>
      </c>
      <c r="L221" s="2">
        <v>710000000</v>
      </c>
      <c r="M221" s="3" t="s">
        <v>5</v>
      </c>
      <c r="N221" s="3" t="s">
        <v>516</v>
      </c>
      <c r="O221" s="2" t="s">
        <v>6</v>
      </c>
      <c r="P221" s="1"/>
      <c r="Q221" s="1" t="s">
        <v>615</v>
      </c>
      <c r="R221" s="30" t="s">
        <v>616</v>
      </c>
      <c r="S221" s="68"/>
      <c r="T221" s="1"/>
      <c r="U221" s="1"/>
      <c r="V221" s="17"/>
      <c r="W221" s="17">
        <v>42420</v>
      </c>
      <c r="X221" s="17">
        <f t="shared" ref="X221" si="21">W221*1.12</f>
        <v>47510.400000000001</v>
      </c>
      <c r="Y221" s="1"/>
      <c r="Z221" s="1" t="s">
        <v>699</v>
      </c>
      <c r="AA221" s="81"/>
    </row>
    <row r="222" spans="1:27" ht="76.5" customHeight="1" x14ac:dyDescent="0.25">
      <c r="A222" s="20" t="s">
        <v>642</v>
      </c>
      <c r="B222" s="1" t="s">
        <v>0</v>
      </c>
      <c r="C222" s="1" t="s">
        <v>142</v>
      </c>
      <c r="D222" s="11" t="s">
        <v>147</v>
      </c>
      <c r="E222" s="11" t="s">
        <v>646</v>
      </c>
      <c r="F222" s="2" t="s">
        <v>147</v>
      </c>
      <c r="G222" s="2" t="s">
        <v>646</v>
      </c>
      <c r="H222" s="12" t="s">
        <v>686</v>
      </c>
      <c r="I222" s="1" t="s">
        <v>647</v>
      </c>
      <c r="J222" s="1" t="s">
        <v>38</v>
      </c>
      <c r="K222" s="2">
        <v>80</v>
      </c>
      <c r="L222" s="2">
        <v>710000000</v>
      </c>
      <c r="M222" s="3" t="s">
        <v>648</v>
      </c>
      <c r="N222" s="3" t="s">
        <v>516</v>
      </c>
      <c r="O222" s="2" t="s">
        <v>76</v>
      </c>
      <c r="P222" s="1"/>
      <c r="Q222" s="1" t="s">
        <v>150</v>
      </c>
      <c r="R222" s="30" t="s">
        <v>133</v>
      </c>
      <c r="S222" s="68"/>
      <c r="T222" s="1"/>
      <c r="U222" s="1"/>
      <c r="V222" s="17"/>
      <c r="W222" s="17">
        <v>800000</v>
      </c>
      <c r="X222" s="17">
        <f t="shared" ref="X222:X227" si="22">W222*1.12</f>
        <v>896000.00000000012</v>
      </c>
      <c r="Y222" s="1"/>
      <c r="Z222" s="1">
        <v>2016</v>
      </c>
      <c r="AA222" s="81"/>
    </row>
    <row r="223" spans="1:27" ht="76.5" customHeight="1" x14ac:dyDescent="0.25">
      <c r="A223" s="20" t="s">
        <v>643</v>
      </c>
      <c r="B223" s="1" t="s">
        <v>0</v>
      </c>
      <c r="C223" s="1" t="s">
        <v>142</v>
      </c>
      <c r="D223" s="11" t="s">
        <v>147</v>
      </c>
      <c r="E223" s="11" t="s">
        <v>649</v>
      </c>
      <c r="F223" s="2" t="s">
        <v>147</v>
      </c>
      <c r="G223" s="2" t="s">
        <v>649</v>
      </c>
      <c r="H223" s="12" t="s">
        <v>687</v>
      </c>
      <c r="I223" s="1" t="s">
        <v>650</v>
      </c>
      <c r="J223" s="1" t="s">
        <v>38</v>
      </c>
      <c r="K223" s="2">
        <v>80</v>
      </c>
      <c r="L223" s="2">
        <v>710000000</v>
      </c>
      <c r="M223" s="3" t="s">
        <v>648</v>
      </c>
      <c r="N223" s="3" t="s">
        <v>688</v>
      </c>
      <c r="O223" s="2" t="s">
        <v>131</v>
      </c>
      <c r="P223" s="1"/>
      <c r="Q223" s="1" t="s">
        <v>150</v>
      </c>
      <c r="R223" s="30" t="s">
        <v>133</v>
      </c>
      <c r="S223" s="68"/>
      <c r="T223" s="1"/>
      <c r="U223" s="1"/>
      <c r="V223" s="17"/>
      <c r="W223" s="17">
        <v>800000</v>
      </c>
      <c r="X223" s="17">
        <f t="shared" si="22"/>
        <v>896000.00000000012</v>
      </c>
      <c r="Y223" s="1"/>
      <c r="Z223" s="1">
        <v>2016</v>
      </c>
      <c r="AA223" s="81"/>
    </row>
    <row r="224" spans="1:27" ht="127.5" customHeight="1" x14ac:dyDescent="0.25">
      <c r="A224" s="20" t="s">
        <v>644</v>
      </c>
      <c r="B224" s="1" t="s">
        <v>0</v>
      </c>
      <c r="C224" s="1" t="s">
        <v>651</v>
      </c>
      <c r="D224" s="11" t="s">
        <v>652</v>
      </c>
      <c r="E224" s="11" t="s">
        <v>653</v>
      </c>
      <c r="F224" s="2" t="s">
        <v>654</v>
      </c>
      <c r="G224" s="2" t="s">
        <v>655</v>
      </c>
      <c r="H224" s="12" t="s">
        <v>656</v>
      </c>
      <c r="I224" s="1" t="s">
        <v>657</v>
      </c>
      <c r="J224" s="1" t="s">
        <v>38</v>
      </c>
      <c r="K224" s="2">
        <v>80</v>
      </c>
      <c r="L224" s="2">
        <v>710000000</v>
      </c>
      <c r="M224" s="3" t="s">
        <v>648</v>
      </c>
      <c r="N224" s="3" t="s">
        <v>516</v>
      </c>
      <c r="O224" s="2" t="s">
        <v>76</v>
      </c>
      <c r="P224" s="1"/>
      <c r="Q224" s="1" t="s">
        <v>150</v>
      </c>
      <c r="R224" s="30" t="s">
        <v>133</v>
      </c>
      <c r="S224" s="68"/>
      <c r="T224" s="1"/>
      <c r="U224" s="1"/>
      <c r="V224" s="17"/>
      <c r="W224" s="17">
        <v>5062000</v>
      </c>
      <c r="X224" s="17">
        <f t="shared" si="22"/>
        <v>5669440.0000000009</v>
      </c>
      <c r="Y224" s="1" t="s">
        <v>39</v>
      </c>
      <c r="Z224" s="1">
        <v>2016</v>
      </c>
      <c r="AA224" s="81"/>
    </row>
    <row r="225" spans="1:27" ht="127.5" customHeight="1" x14ac:dyDescent="0.25">
      <c r="A225" s="20" t="s">
        <v>645</v>
      </c>
      <c r="B225" s="1" t="s">
        <v>0</v>
      </c>
      <c r="C225" s="1" t="s">
        <v>651</v>
      </c>
      <c r="D225" s="11" t="s">
        <v>652</v>
      </c>
      <c r="E225" s="11" t="s">
        <v>658</v>
      </c>
      <c r="F225" s="2" t="s">
        <v>654</v>
      </c>
      <c r="G225" s="2" t="s">
        <v>659</v>
      </c>
      <c r="H225" s="12" t="s">
        <v>660</v>
      </c>
      <c r="I225" s="1" t="s">
        <v>661</v>
      </c>
      <c r="J225" s="1" t="s">
        <v>38</v>
      </c>
      <c r="K225" s="2">
        <v>80</v>
      </c>
      <c r="L225" s="2">
        <v>710000000</v>
      </c>
      <c r="M225" s="3" t="s">
        <v>5</v>
      </c>
      <c r="N225" s="3" t="s">
        <v>516</v>
      </c>
      <c r="O225" s="2" t="s">
        <v>131</v>
      </c>
      <c r="P225" s="1"/>
      <c r="Q225" s="1" t="s">
        <v>150</v>
      </c>
      <c r="R225" s="30" t="s">
        <v>133</v>
      </c>
      <c r="S225" s="68"/>
      <c r="T225" s="1"/>
      <c r="U225" s="1"/>
      <c r="V225" s="17"/>
      <c r="W225" s="17">
        <v>1621000</v>
      </c>
      <c r="X225" s="17">
        <f t="shared" si="22"/>
        <v>1815520.0000000002</v>
      </c>
      <c r="Y225" s="1" t="s">
        <v>39</v>
      </c>
      <c r="Z225" s="1">
        <v>2016</v>
      </c>
      <c r="AA225" s="81"/>
    </row>
    <row r="226" spans="1:27" ht="76.5" x14ac:dyDescent="0.25">
      <c r="A226" s="20" t="s">
        <v>662</v>
      </c>
      <c r="B226" s="1" t="s">
        <v>0</v>
      </c>
      <c r="C226" s="1" t="s">
        <v>664</v>
      </c>
      <c r="D226" s="11" t="s">
        <v>665</v>
      </c>
      <c r="E226" s="11" t="s">
        <v>666</v>
      </c>
      <c r="F226" s="2" t="s">
        <v>665</v>
      </c>
      <c r="G226" s="2" t="s">
        <v>666</v>
      </c>
      <c r="H226" s="12" t="s">
        <v>667</v>
      </c>
      <c r="I226" s="1" t="s">
        <v>668</v>
      </c>
      <c r="J226" s="1" t="s">
        <v>4</v>
      </c>
      <c r="K226" s="2">
        <v>0</v>
      </c>
      <c r="L226" s="2">
        <v>710000000</v>
      </c>
      <c r="M226" s="3" t="s">
        <v>5</v>
      </c>
      <c r="N226" s="3" t="s">
        <v>516</v>
      </c>
      <c r="O226" s="2" t="s">
        <v>6</v>
      </c>
      <c r="P226" s="1"/>
      <c r="Q226" s="1" t="s">
        <v>150</v>
      </c>
      <c r="R226" s="30" t="s">
        <v>133</v>
      </c>
      <c r="S226" s="68"/>
      <c r="T226" s="1"/>
      <c r="U226" s="1"/>
      <c r="V226" s="17"/>
      <c r="W226" s="17">
        <v>120536000</v>
      </c>
      <c r="X226" s="17">
        <f t="shared" si="22"/>
        <v>135000320</v>
      </c>
      <c r="Y226" s="1"/>
      <c r="Z226" s="1">
        <v>2016</v>
      </c>
      <c r="AA226" s="81"/>
    </row>
    <row r="227" spans="1:27" ht="76.5" customHeight="1" x14ac:dyDescent="0.25">
      <c r="A227" s="20" t="s">
        <v>663</v>
      </c>
      <c r="B227" s="1" t="s">
        <v>0</v>
      </c>
      <c r="C227" s="1" t="s">
        <v>230</v>
      </c>
      <c r="D227" s="11" t="s">
        <v>231</v>
      </c>
      <c r="E227" s="11" t="s">
        <v>669</v>
      </c>
      <c r="F227" s="2" t="s">
        <v>231</v>
      </c>
      <c r="G227" s="2" t="s">
        <v>669</v>
      </c>
      <c r="H227" s="12" t="s">
        <v>670</v>
      </c>
      <c r="I227" s="1" t="s">
        <v>671</v>
      </c>
      <c r="J227" s="1" t="s">
        <v>38</v>
      </c>
      <c r="K227" s="2">
        <v>70</v>
      </c>
      <c r="L227" s="2">
        <v>710000000</v>
      </c>
      <c r="M227" s="3" t="s">
        <v>5</v>
      </c>
      <c r="N227" s="3" t="s">
        <v>516</v>
      </c>
      <c r="O227" s="2" t="s">
        <v>6</v>
      </c>
      <c r="P227" s="1"/>
      <c r="Q227" s="1" t="s">
        <v>150</v>
      </c>
      <c r="R227" s="30" t="s">
        <v>133</v>
      </c>
      <c r="S227" s="68"/>
      <c r="T227" s="1"/>
      <c r="U227" s="1"/>
      <c r="V227" s="17"/>
      <c r="W227" s="17">
        <v>7040213.2000000002</v>
      </c>
      <c r="X227" s="17">
        <f t="shared" si="22"/>
        <v>7885038.7840000009</v>
      </c>
      <c r="Y227" s="1"/>
      <c r="Z227" s="1">
        <v>2016</v>
      </c>
      <c r="AA227" s="81"/>
    </row>
    <row r="228" spans="1:27" ht="51" customHeight="1" x14ac:dyDescent="0.25">
      <c r="A228" s="20" t="s">
        <v>673</v>
      </c>
      <c r="B228" s="1" t="s">
        <v>0</v>
      </c>
      <c r="C228" s="1" t="s">
        <v>676</v>
      </c>
      <c r="D228" s="11" t="s">
        <v>677</v>
      </c>
      <c r="E228" s="11" t="s">
        <v>678</v>
      </c>
      <c r="F228" s="2" t="s">
        <v>677</v>
      </c>
      <c r="G228" s="2" t="s">
        <v>678</v>
      </c>
      <c r="H228" s="12" t="s">
        <v>679</v>
      </c>
      <c r="I228" s="1" t="s">
        <v>680</v>
      </c>
      <c r="J228" s="1" t="s">
        <v>38</v>
      </c>
      <c r="K228" s="2">
        <v>80</v>
      </c>
      <c r="L228" s="2">
        <v>710000000</v>
      </c>
      <c r="M228" s="3" t="s">
        <v>5</v>
      </c>
      <c r="N228" s="3" t="s">
        <v>516</v>
      </c>
      <c r="O228" s="2" t="s">
        <v>6</v>
      </c>
      <c r="P228" s="1"/>
      <c r="Q228" s="1" t="s">
        <v>150</v>
      </c>
      <c r="R228" s="30" t="s">
        <v>133</v>
      </c>
      <c r="S228" s="68"/>
      <c r="T228" s="1"/>
      <c r="U228" s="1"/>
      <c r="V228" s="17"/>
      <c r="W228" s="17">
        <v>2000000</v>
      </c>
      <c r="X228" s="17">
        <f>W228*1.12</f>
        <v>2240000</v>
      </c>
      <c r="Y228" s="1"/>
      <c r="Z228" s="1">
        <v>2016</v>
      </c>
      <c r="AA228" s="81"/>
    </row>
    <row r="229" spans="1:27" ht="89.25" customHeight="1" x14ac:dyDescent="0.25">
      <c r="A229" s="20" t="s">
        <v>674</v>
      </c>
      <c r="B229" s="1" t="s">
        <v>0</v>
      </c>
      <c r="C229" s="1" t="s">
        <v>681</v>
      </c>
      <c r="D229" s="11" t="s">
        <v>682</v>
      </c>
      <c r="E229" s="11" t="s">
        <v>683</v>
      </c>
      <c r="F229" s="2" t="s">
        <v>682</v>
      </c>
      <c r="G229" s="2" t="s">
        <v>683</v>
      </c>
      <c r="H229" s="12" t="s">
        <v>684</v>
      </c>
      <c r="I229" s="1" t="s">
        <v>685</v>
      </c>
      <c r="J229" s="1" t="s">
        <v>38</v>
      </c>
      <c r="K229" s="2">
        <v>80</v>
      </c>
      <c r="L229" s="2">
        <v>710000000</v>
      </c>
      <c r="M229" s="3" t="s">
        <v>5</v>
      </c>
      <c r="N229" s="3" t="s">
        <v>688</v>
      </c>
      <c r="O229" s="2" t="s">
        <v>6</v>
      </c>
      <c r="P229" s="1"/>
      <c r="Q229" s="1" t="s">
        <v>150</v>
      </c>
      <c r="R229" s="30" t="s">
        <v>133</v>
      </c>
      <c r="S229" s="68"/>
      <c r="T229" s="1"/>
      <c r="U229" s="1"/>
      <c r="V229" s="17"/>
      <c r="W229" s="17">
        <v>75177000</v>
      </c>
      <c r="X229" s="17">
        <f>W229*1.12</f>
        <v>84198240.000000015</v>
      </c>
      <c r="Y229" s="1" t="s">
        <v>39</v>
      </c>
      <c r="Z229" s="1">
        <v>2016</v>
      </c>
      <c r="AA229" s="81"/>
    </row>
    <row r="230" spans="1:27" ht="76.5" customHeight="1" x14ac:dyDescent="0.25">
      <c r="A230" s="20" t="s">
        <v>694</v>
      </c>
      <c r="B230" s="1" t="s">
        <v>85</v>
      </c>
      <c r="C230" s="1" t="s">
        <v>664</v>
      </c>
      <c r="D230" s="11" t="s">
        <v>665</v>
      </c>
      <c r="E230" s="11" t="s">
        <v>666</v>
      </c>
      <c r="F230" s="2" t="s">
        <v>665</v>
      </c>
      <c r="G230" s="2" t="s">
        <v>666</v>
      </c>
      <c r="H230" s="6" t="s">
        <v>695</v>
      </c>
      <c r="I230" s="6" t="s">
        <v>696</v>
      </c>
      <c r="J230" s="6" t="s">
        <v>38</v>
      </c>
      <c r="K230" s="6">
        <v>0</v>
      </c>
      <c r="L230" s="2">
        <v>710000000</v>
      </c>
      <c r="M230" s="3" t="s">
        <v>5</v>
      </c>
      <c r="N230" s="3" t="s">
        <v>516</v>
      </c>
      <c r="O230" s="11" t="s">
        <v>6</v>
      </c>
      <c r="P230" s="19"/>
      <c r="Q230" s="1" t="s">
        <v>150</v>
      </c>
      <c r="R230" s="30" t="s">
        <v>375</v>
      </c>
      <c r="S230" s="19"/>
      <c r="T230" s="20"/>
      <c r="U230" s="21"/>
      <c r="V230" s="22"/>
      <c r="W230" s="17">
        <v>153509.82142857142</v>
      </c>
      <c r="X230" s="17">
        <f>W230*1.12</f>
        <v>171931</v>
      </c>
      <c r="Y230" s="23"/>
      <c r="Z230" s="24">
        <v>2016</v>
      </c>
      <c r="AA230" s="1"/>
    </row>
    <row r="231" spans="1:27" ht="76.5" customHeight="1" x14ac:dyDescent="0.25">
      <c r="A231" s="20" t="s">
        <v>705</v>
      </c>
      <c r="B231" s="1" t="s">
        <v>0</v>
      </c>
      <c r="C231" s="1" t="s">
        <v>707</v>
      </c>
      <c r="D231" s="11" t="s">
        <v>708</v>
      </c>
      <c r="E231" s="11" t="s">
        <v>709</v>
      </c>
      <c r="F231" s="2" t="s">
        <v>708</v>
      </c>
      <c r="G231" s="2" t="s">
        <v>710</v>
      </c>
      <c r="H231" s="12" t="s">
        <v>711</v>
      </c>
      <c r="I231" s="2" t="s">
        <v>710</v>
      </c>
      <c r="J231" s="1" t="s">
        <v>4</v>
      </c>
      <c r="K231" s="2">
        <v>80</v>
      </c>
      <c r="L231" s="2">
        <v>710000000</v>
      </c>
      <c r="M231" s="3" t="s">
        <v>5</v>
      </c>
      <c r="N231" s="3" t="s">
        <v>688</v>
      </c>
      <c r="O231" s="2" t="s">
        <v>6</v>
      </c>
      <c r="P231" s="1"/>
      <c r="Q231" s="1" t="s">
        <v>712</v>
      </c>
      <c r="R231" s="30" t="s">
        <v>133</v>
      </c>
      <c r="S231" s="68"/>
      <c r="T231" s="1"/>
      <c r="U231" s="1"/>
      <c r="V231" s="17"/>
      <c r="W231" s="17">
        <v>10025400</v>
      </c>
      <c r="X231" s="17">
        <f>W231*1.12</f>
        <v>11228448.000000002</v>
      </c>
      <c r="Y231" s="1"/>
      <c r="Z231" s="1">
        <v>2016</v>
      </c>
      <c r="AA231" s="81"/>
    </row>
    <row r="232" spans="1:27" ht="76.5" customHeight="1" x14ac:dyDescent="0.25">
      <c r="A232" s="20" t="s">
        <v>706</v>
      </c>
      <c r="B232" s="1" t="s">
        <v>0</v>
      </c>
      <c r="C232" s="1" t="s">
        <v>713</v>
      </c>
      <c r="D232" s="11" t="s">
        <v>714</v>
      </c>
      <c r="E232" s="11" t="s">
        <v>715</v>
      </c>
      <c r="F232" s="2" t="s">
        <v>714</v>
      </c>
      <c r="G232" s="2" t="s">
        <v>715</v>
      </c>
      <c r="H232" s="12" t="s">
        <v>716</v>
      </c>
      <c r="I232" s="1" t="s">
        <v>717</v>
      </c>
      <c r="J232" s="1" t="s">
        <v>40</v>
      </c>
      <c r="K232" s="2">
        <v>100</v>
      </c>
      <c r="L232" s="2">
        <v>710000000</v>
      </c>
      <c r="M232" s="3" t="s">
        <v>5</v>
      </c>
      <c r="N232" s="3" t="s">
        <v>688</v>
      </c>
      <c r="O232" s="2" t="s">
        <v>6</v>
      </c>
      <c r="P232" s="1"/>
      <c r="Q232" s="1" t="s">
        <v>718</v>
      </c>
      <c r="R232" s="30" t="s">
        <v>133</v>
      </c>
      <c r="S232" s="68"/>
      <c r="T232" s="1"/>
      <c r="U232" s="1"/>
      <c r="V232" s="17"/>
      <c r="W232" s="17">
        <v>2538000</v>
      </c>
      <c r="X232" s="17">
        <f t="shared" ref="X232" si="23">W232*1.12</f>
        <v>2842560.0000000005</v>
      </c>
      <c r="Y232" s="1"/>
      <c r="Z232" s="1">
        <v>2016</v>
      </c>
      <c r="AA232" s="81"/>
    </row>
    <row r="233" spans="1:27" ht="76.5" customHeight="1" x14ac:dyDescent="0.25">
      <c r="A233" s="20" t="s">
        <v>722</v>
      </c>
      <c r="B233" s="1" t="s">
        <v>85</v>
      </c>
      <c r="C233" s="27" t="s">
        <v>396</v>
      </c>
      <c r="D233" s="6" t="s">
        <v>397</v>
      </c>
      <c r="E233" s="6" t="s">
        <v>398</v>
      </c>
      <c r="F233" s="6" t="s">
        <v>397</v>
      </c>
      <c r="G233" s="6" t="s">
        <v>398</v>
      </c>
      <c r="H233" s="12" t="s">
        <v>723</v>
      </c>
      <c r="I233" s="1" t="s">
        <v>724</v>
      </c>
      <c r="J233" s="1" t="s">
        <v>38</v>
      </c>
      <c r="K233" s="2">
        <v>100</v>
      </c>
      <c r="L233" s="2">
        <v>710000000</v>
      </c>
      <c r="M233" s="3" t="s">
        <v>5</v>
      </c>
      <c r="N233" s="3" t="s">
        <v>688</v>
      </c>
      <c r="O233" s="2" t="s">
        <v>6</v>
      </c>
      <c r="P233" s="1"/>
      <c r="Q233" s="1" t="s">
        <v>150</v>
      </c>
      <c r="R233" s="30" t="s">
        <v>616</v>
      </c>
      <c r="S233" s="68"/>
      <c r="T233" s="1"/>
      <c r="U233" s="1"/>
      <c r="V233" s="17"/>
      <c r="W233" s="17">
        <v>491213.57</v>
      </c>
      <c r="X233" s="17">
        <f>W233*1.12</f>
        <v>550159.19840000011</v>
      </c>
      <c r="Y233" s="1" t="s">
        <v>39</v>
      </c>
      <c r="Z233" s="1">
        <v>2016</v>
      </c>
      <c r="AA233" s="75"/>
    </row>
    <row r="234" spans="1:27" ht="76.5" customHeight="1" x14ac:dyDescent="0.25">
      <c r="A234" s="20" t="s">
        <v>797</v>
      </c>
      <c r="B234" s="1" t="s">
        <v>0</v>
      </c>
      <c r="C234" s="1" t="s">
        <v>798</v>
      </c>
      <c r="D234" s="88" t="s">
        <v>799</v>
      </c>
      <c r="E234" s="2" t="s">
        <v>800</v>
      </c>
      <c r="F234" s="12" t="s">
        <v>801</v>
      </c>
      <c r="G234" s="89" t="s">
        <v>802</v>
      </c>
      <c r="H234" s="1" t="s">
        <v>803</v>
      </c>
      <c r="I234" s="1" t="s">
        <v>804</v>
      </c>
      <c r="J234" s="19" t="s">
        <v>38</v>
      </c>
      <c r="K234" s="19">
        <v>95</v>
      </c>
      <c r="L234" s="2">
        <v>710000000</v>
      </c>
      <c r="M234" s="3" t="s">
        <v>5</v>
      </c>
      <c r="N234" s="3" t="s">
        <v>739</v>
      </c>
      <c r="O234" s="19" t="s">
        <v>6</v>
      </c>
      <c r="P234" s="19"/>
      <c r="Q234" s="1" t="s">
        <v>805</v>
      </c>
      <c r="R234" s="30" t="s">
        <v>133</v>
      </c>
      <c r="S234" s="90"/>
      <c r="T234" s="19"/>
      <c r="U234" s="91"/>
      <c r="V234" s="21"/>
      <c r="W234" s="17">
        <v>500000</v>
      </c>
      <c r="X234" s="17">
        <v>560000</v>
      </c>
      <c r="Y234" s="23"/>
      <c r="Z234" s="19">
        <v>2016</v>
      </c>
      <c r="AA234" s="19"/>
    </row>
    <row r="235" spans="1:27" ht="76.5" customHeight="1" x14ac:dyDescent="0.25">
      <c r="A235" s="20" t="s">
        <v>809</v>
      </c>
      <c r="B235" s="1" t="s">
        <v>85</v>
      </c>
      <c r="C235" s="1" t="s">
        <v>811</v>
      </c>
      <c r="D235" s="2" t="s">
        <v>812</v>
      </c>
      <c r="E235" s="1" t="s">
        <v>813</v>
      </c>
      <c r="F235" s="2" t="s">
        <v>812</v>
      </c>
      <c r="G235" s="1" t="s">
        <v>813</v>
      </c>
      <c r="H235" s="2" t="s">
        <v>814</v>
      </c>
      <c r="I235" s="2" t="s">
        <v>815</v>
      </c>
      <c r="J235" s="1" t="s">
        <v>38</v>
      </c>
      <c r="K235" s="1">
        <v>100</v>
      </c>
      <c r="L235" s="2">
        <v>710000000</v>
      </c>
      <c r="M235" s="3" t="s">
        <v>5</v>
      </c>
      <c r="N235" s="3" t="s">
        <v>739</v>
      </c>
      <c r="O235" s="3" t="s">
        <v>76</v>
      </c>
      <c r="P235" s="2"/>
      <c r="Q235" s="1" t="s">
        <v>150</v>
      </c>
      <c r="R235" s="30" t="s">
        <v>616</v>
      </c>
      <c r="S235" s="1"/>
      <c r="T235" s="68"/>
      <c r="U235" s="17"/>
      <c r="V235" s="17"/>
      <c r="W235" s="17">
        <v>5910120</v>
      </c>
      <c r="X235" s="17">
        <f t="shared" ref="X235:X250" si="24">W235*1.12</f>
        <v>6619334.4000000004</v>
      </c>
      <c r="Y235" s="17" t="s">
        <v>39</v>
      </c>
      <c r="Z235" s="1">
        <v>2016</v>
      </c>
      <c r="AA235" s="1"/>
    </row>
    <row r="236" spans="1:27" ht="76.5" customHeight="1" x14ac:dyDescent="0.25">
      <c r="A236" s="20" t="s">
        <v>810</v>
      </c>
      <c r="B236" s="1" t="s">
        <v>85</v>
      </c>
      <c r="C236" s="1" t="s">
        <v>816</v>
      </c>
      <c r="D236" s="2" t="s">
        <v>817</v>
      </c>
      <c r="E236" s="6" t="s">
        <v>818</v>
      </c>
      <c r="F236" s="2" t="s">
        <v>817</v>
      </c>
      <c r="G236" s="6" t="s">
        <v>824</v>
      </c>
      <c r="H236" s="2" t="s">
        <v>819</v>
      </c>
      <c r="I236" s="6" t="s">
        <v>818</v>
      </c>
      <c r="J236" s="1" t="s">
        <v>38</v>
      </c>
      <c r="K236" s="1">
        <v>100</v>
      </c>
      <c r="L236" s="2">
        <v>710000000</v>
      </c>
      <c r="M236" s="3" t="s">
        <v>5</v>
      </c>
      <c r="N236" s="3" t="s">
        <v>739</v>
      </c>
      <c r="O236" s="3" t="s">
        <v>76</v>
      </c>
      <c r="P236" s="2"/>
      <c r="Q236" s="1" t="s">
        <v>150</v>
      </c>
      <c r="R236" s="30" t="s">
        <v>133</v>
      </c>
      <c r="S236" s="1"/>
      <c r="T236" s="68"/>
      <c r="U236" s="17"/>
      <c r="V236" s="17"/>
      <c r="W236" s="17">
        <v>22620000</v>
      </c>
      <c r="X236" s="17">
        <f t="shared" si="24"/>
        <v>25334400.000000004</v>
      </c>
      <c r="Y236" s="17" t="s">
        <v>39</v>
      </c>
      <c r="Z236" s="1">
        <v>2016</v>
      </c>
      <c r="AA236" s="1"/>
    </row>
    <row r="237" spans="1:27" ht="76.5" customHeight="1" x14ac:dyDescent="0.25">
      <c r="A237" s="20" t="s">
        <v>869</v>
      </c>
      <c r="B237" s="1" t="s">
        <v>826</v>
      </c>
      <c r="C237" s="1" t="s">
        <v>140</v>
      </c>
      <c r="D237" s="2" t="s">
        <v>89</v>
      </c>
      <c r="E237" s="6" t="s">
        <v>357</v>
      </c>
      <c r="F237" s="2" t="s">
        <v>90</v>
      </c>
      <c r="G237" s="6" t="s">
        <v>870</v>
      </c>
      <c r="H237" s="2" t="s">
        <v>871</v>
      </c>
      <c r="I237" s="2" t="s">
        <v>872</v>
      </c>
      <c r="J237" s="1" t="s">
        <v>4</v>
      </c>
      <c r="K237" s="1">
        <v>100</v>
      </c>
      <c r="L237" s="2">
        <v>710000000</v>
      </c>
      <c r="M237" s="3" t="s">
        <v>5</v>
      </c>
      <c r="N237" s="3" t="s">
        <v>688</v>
      </c>
      <c r="O237" s="3" t="s">
        <v>873</v>
      </c>
      <c r="P237" s="2"/>
      <c r="Q237" s="1" t="s">
        <v>150</v>
      </c>
      <c r="R237" s="30" t="s">
        <v>133</v>
      </c>
      <c r="S237" s="1"/>
      <c r="T237" s="68"/>
      <c r="U237" s="17"/>
      <c r="V237" s="17"/>
      <c r="W237" s="17">
        <f>209967513.12-W238</f>
        <v>157527465.12</v>
      </c>
      <c r="X237" s="17">
        <f t="shared" si="24"/>
        <v>176430760.93440002</v>
      </c>
      <c r="Y237" s="17"/>
      <c r="Z237" s="1">
        <v>2016</v>
      </c>
      <c r="AA237" s="1"/>
    </row>
    <row r="238" spans="1:27" ht="76.5" customHeight="1" x14ac:dyDescent="0.25">
      <c r="A238" s="20" t="s">
        <v>874</v>
      </c>
      <c r="B238" s="1" t="s">
        <v>826</v>
      </c>
      <c r="C238" s="1" t="s">
        <v>140</v>
      </c>
      <c r="D238" s="2" t="s">
        <v>89</v>
      </c>
      <c r="E238" s="6" t="s">
        <v>357</v>
      </c>
      <c r="F238" s="2" t="s">
        <v>90</v>
      </c>
      <c r="G238" s="6" t="s">
        <v>870</v>
      </c>
      <c r="H238" s="2" t="s">
        <v>871</v>
      </c>
      <c r="I238" s="2" t="s">
        <v>872</v>
      </c>
      <c r="J238" s="1" t="s">
        <v>38</v>
      </c>
      <c r="K238" s="1">
        <v>100</v>
      </c>
      <c r="L238" s="2">
        <v>710000000</v>
      </c>
      <c r="M238" s="3" t="s">
        <v>5</v>
      </c>
      <c r="N238" s="3" t="s">
        <v>739</v>
      </c>
      <c r="O238" s="3" t="s">
        <v>873</v>
      </c>
      <c r="P238" s="2"/>
      <c r="Q238" s="1" t="s">
        <v>853</v>
      </c>
      <c r="R238" s="30" t="s">
        <v>133</v>
      </c>
      <c r="S238" s="1"/>
      <c r="T238" s="68"/>
      <c r="U238" s="17"/>
      <c r="V238" s="17"/>
      <c r="W238" s="17">
        <f>76221*(658+30)</f>
        <v>52440048</v>
      </c>
      <c r="X238" s="17">
        <f t="shared" si="24"/>
        <v>58732853.760000005</v>
      </c>
      <c r="Y238" s="17"/>
      <c r="Z238" s="1">
        <v>2016</v>
      </c>
      <c r="AA238" s="1"/>
    </row>
    <row r="239" spans="1:27" ht="76.5" customHeight="1" x14ac:dyDescent="0.25">
      <c r="A239" s="20" t="s">
        <v>875</v>
      </c>
      <c r="B239" s="1" t="s">
        <v>826</v>
      </c>
      <c r="C239" s="1" t="s">
        <v>140</v>
      </c>
      <c r="D239" s="2" t="s">
        <v>89</v>
      </c>
      <c r="E239" s="6" t="s">
        <v>357</v>
      </c>
      <c r="F239" s="2" t="s">
        <v>90</v>
      </c>
      <c r="G239" s="6" t="s">
        <v>870</v>
      </c>
      <c r="H239" s="2" t="s">
        <v>876</v>
      </c>
      <c r="I239" s="2" t="s">
        <v>877</v>
      </c>
      <c r="J239" s="1" t="s">
        <v>4</v>
      </c>
      <c r="K239" s="1">
        <v>100</v>
      </c>
      <c r="L239" s="2">
        <v>710000000</v>
      </c>
      <c r="M239" s="3" t="s">
        <v>5</v>
      </c>
      <c r="N239" s="3" t="s">
        <v>688</v>
      </c>
      <c r="O239" s="3" t="s">
        <v>878</v>
      </c>
      <c r="P239" s="2"/>
      <c r="Q239" s="1" t="s">
        <v>150</v>
      </c>
      <c r="R239" s="30" t="s">
        <v>133</v>
      </c>
      <c r="S239" s="1"/>
      <c r="T239" s="68"/>
      <c r="U239" s="17"/>
      <c r="V239" s="17"/>
      <c r="W239" s="17">
        <v>0</v>
      </c>
      <c r="X239" s="17">
        <f t="shared" si="24"/>
        <v>0</v>
      </c>
      <c r="Y239" s="17"/>
      <c r="Z239" s="1">
        <v>2016</v>
      </c>
      <c r="AA239" s="1"/>
    </row>
    <row r="240" spans="1:27" ht="76.5" customHeight="1" x14ac:dyDescent="0.25">
      <c r="A240" s="20" t="s">
        <v>1297</v>
      </c>
      <c r="B240" s="1" t="s">
        <v>0</v>
      </c>
      <c r="C240" s="1" t="s">
        <v>140</v>
      </c>
      <c r="D240" s="2" t="s">
        <v>89</v>
      </c>
      <c r="E240" s="6" t="s">
        <v>357</v>
      </c>
      <c r="F240" s="2" t="s">
        <v>90</v>
      </c>
      <c r="G240" s="6" t="s">
        <v>870</v>
      </c>
      <c r="H240" s="2" t="s">
        <v>1299</v>
      </c>
      <c r="I240" s="2" t="s">
        <v>1300</v>
      </c>
      <c r="J240" s="1" t="s">
        <v>4</v>
      </c>
      <c r="K240" s="1">
        <v>100</v>
      </c>
      <c r="L240" s="2">
        <v>710000000</v>
      </c>
      <c r="M240" s="3" t="s">
        <v>5</v>
      </c>
      <c r="N240" s="3" t="s">
        <v>688</v>
      </c>
      <c r="O240" s="3" t="s">
        <v>878</v>
      </c>
      <c r="P240" s="2"/>
      <c r="Q240" s="1" t="s">
        <v>718</v>
      </c>
      <c r="R240" s="30" t="s">
        <v>133</v>
      </c>
      <c r="S240" s="1"/>
      <c r="T240" s="68"/>
      <c r="U240" s="17"/>
      <c r="V240" s="17"/>
      <c r="W240" s="17">
        <v>286298500</v>
      </c>
      <c r="X240" s="17">
        <f t="shared" si="24"/>
        <v>320654320.00000006</v>
      </c>
      <c r="Y240" s="17"/>
      <c r="Z240" s="1">
        <v>2016</v>
      </c>
      <c r="AA240" s="1" t="s">
        <v>1301</v>
      </c>
    </row>
    <row r="241" spans="1:27" ht="76.5" customHeight="1" x14ac:dyDescent="0.25">
      <c r="A241" s="20" t="s">
        <v>879</v>
      </c>
      <c r="B241" s="1" t="s">
        <v>826</v>
      </c>
      <c r="C241" s="1" t="s">
        <v>140</v>
      </c>
      <c r="D241" s="2" t="s">
        <v>89</v>
      </c>
      <c r="E241" s="6" t="s">
        <v>357</v>
      </c>
      <c r="F241" s="2" t="s">
        <v>90</v>
      </c>
      <c r="G241" s="6" t="s">
        <v>870</v>
      </c>
      <c r="H241" s="2" t="s">
        <v>876</v>
      </c>
      <c r="I241" s="2" t="s">
        <v>877</v>
      </c>
      <c r="J241" s="1" t="s">
        <v>38</v>
      </c>
      <c r="K241" s="1">
        <v>100</v>
      </c>
      <c r="L241" s="2">
        <v>710000000</v>
      </c>
      <c r="M241" s="3" t="s">
        <v>5</v>
      </c>
      <c r="N241" s="3" t="s">
        <v>739</v>
      </c>
      <c r="O241" s="3" t="s">
        <v>878</v>
      </c>
      <c r="P241" s="2"/>
      <c r="Q241" s="1" t="s">
        <v>853</v>
      </c>
      <c r="R241" s="30" t="s">
        <v>133</v>
      </c>
      <c r="S241" s="1"/>
      <c r="T241" s="68"/>
      <c r="U241" s="17"/>
      <c r="V241" s="17"/>
      <c r="W241" s="17">
        <v>81093960</v>
      </c>
      <c r="X241" s="17">
        <f t="shared" si="24"/>
        <v>90825235.200000003</v>
      </c>
      <c r="Y241" s="17"/>
      <c r="Z241" s="1">
        <v>2016</v>
      </c>
      <c r="AA241" s="1"/>
    </row>
    <row r="242" spans="1:27" ht="76.5" customHeight="1" x14ac:dyDescent="0.25">
      <c r="A242" s="20" t="s">
        <v>880</v>
      </c>
      <c r="B242" s="1" t="s">
        <v>826</v>
      </c>
      <c r="C242" s="1" t="s">
        <v>139</v>
      </c>
      <c r="D242" s="2" t="s">
        <v>86</v>
      </c>
      <c r="E242" s="6" t="s">
        <v>881</v>
      </c>
      <c r="F242" s="2" t="s">
        <v>86</v>
      </c>
      <c r="G242" s="6" t="s">
        <v>882</v>
      </c>
      <c r="H242" s="2" t="s">
        <v>883</v>
      </c>
      <c r="I242" s="2" t="s">
        <v>884</v>
      </c>
      <c r="J242" s="1" t="s">
        <v>4</v>
      </c>
      <c r="K242" s="1">
        <v>100</v>
      </c>
      <c r="L242" s="2">
        <v>710000000</v>
      </c>
      <c r="M242" s="3" t="s">
        <v>5</v>
      </c>
      <c r="N242" s="3" t="s">
        <v>688</v>
      </c>
      <c r="O242" s="3" t="s">
        <v>864</v>
      </c>
      <c r="P242" s="2"/>
      <c r="Q242" s="1" t="s">
        <v>150</v>
      </c>
      <c r="R242" s="30" t="s">
        <v>133</v>
      </c>
      <c r="S242" s="1"/>
      <c r="T242" s="68"/>
      <c r="U242" s="17"/>
      <c r="V242" s="17"/>
      <c r="W242" s="17">
        <f>5854225.89838981-W243</f>
        <v>4255108.38838981</v>
      </c>
      <c r="X242" s="17">
        <f t="shared" si="24"/>
        <v>4765721.3949965872</v>
      </c>
      <c r="Y242" s="17"/>
      <c r="Z242" s="1">
        <v>2016</v>
      </c>
      <c r="AA242" s="1"/>
    </row>
    <row r="243" spans="1:27" ht="76.5" customHeight="1" x14ac:dyDescent="0.25">
      <c r="A243" s="20" t="s">
        <v>885</v>
      </c>
      <c r="B243" s="1" t="s">
        <v>826</v>
      </c>
      <c r="C243" s="1" t="s">
        <v>139</v>
      </c>
      <c r="D243" s="2" t="s">
        <v>86</v>
      </c>
      <c r="E243" s="6" t="s">
        <v>881</v>
      </c>
      <c r="F243" s="2" t="s">
        <v>86</v>
      </c>
      <c r="G243" s="6" t="s">
        <v>882</v>
      </c>
      <c r="H243" s="2" t="s">
        <v>883</v>
      </c>
      <c r="I243" s="2" t="s">
        <v>884</v>
      </c>
      <c r="J243" s="1" t="s">
        <v>38</v>
      </c>
      <c r="K243" s="1">
        <v>100</v>
      </c>
      <c r="L243" s="2">
        <v>710000000</v>
      </c>
      <c r="M243" s="3" t="s">
        <v>5</v>
      </c>
      <c r="N243" s="3" t="s">
        <v>739</v>
      </c>
      <c r="O243" s="3" t="s">
        <v>864</v>
      </c>
      <c r="P243" s="2"/>
      <c r="Q243" s="1" t="s">
        <v>886</v>
      </c>
      <c r="R243" s="30" t="s">
        <v>133</v>
      </c>
      <c r="S243" s="1"/>
      <c r="T243" s="68"/>
      <c r="U243" s="17"/>
      <c r="V243" s="17"/>
      <c r="W243" s="17">
        <v>1599117.51</v>
      </c>
      <c r="X243" s="17">
        <f t="shared" si="24"/>
        <v>1791011.6112000002</v>
      </c>
      <c r="Y243" s="17"/>
      <c r="Z243" s="1">
        <v>2016</v>
      </c>
      <c r="AA243" s="1"/>
    </row>
    <row r="244" spans="1:27" ht="76.5" customHeight="1" x14ac:dyDescent="0.25">
      <c r="A244" s="20" t="s">
        <v>887</v>
      </c>
      <c r="B244" s="1" t="s">
        <v>826</v>
      </c>
      <c r="C244" s="1" t="s">
        <v>139</v>
      </c>
      <c r="D244" s="2" t="s">
        <v>86</v>
      </c>
      <c r="E244" s="6" t="s">
        <v>881</v>
      </c>
      <c r="F244" s="2" t="s">
        <v>86</v>
      </c>
      <c r="G244" s="6" t="s">
        <v>882</v>
      </c>
      <c r="H244" s="2" t="s">
        <v>883</v>
      </c>
      <c r="I244" s="2" t="s">
        <v>884</v>
      </c>
      <c r="J244" s="1" t="s">
        <v>4</v>
      </c>
      <c r="K244" s="1">
        <v>100</v>
      </c>
      <c r="L244" s="2">
        <v>710000000</v>
      </c>
      <c r="M244" s="3" t="s">
        <v>5</v>
      </c>
      <c r="N244" s="3" t="s">
        <v>688</v>
      </c>
      <c r="O244" s="3" t="s">
        <v>54</v>
      </c>
      <c r="P244" s="2"/>
      <c r="Q244" s="1" t="s">
        <v>150</v>
      </c>
      <c r="R244" s="30" t="s">
        <v>133</v>
      </c>
      <c r="S244" s="1"/>
      <c r="T244" s="68"/>
      <c r="U244" s="17"/>
      <c r="V244" s="17"/>
      <c r="W244" s="17">
        <f>48058392.8571429-W245</f>
        <v>42826392.857142903</v>
      </c>
      <c r="X244" s="17">
        <f t="shared" si="24"/>
        <v>47965560.000000052</v>
      </c>
      <c r="Y244" s="17"/>
      <c r="Z244" s="1">
        <v>2016</v>
      </c>
      <c r="AA244" s="1"/>
    </row>
    <row r="245" spans="1:27" ht="76.5" customHeight="1" x14ac:dyDescent="0.25">
      <c r="A245" s="20" t="s">
        <v>888</v>
      </c>
      <c r="B245" s="1" t="s">
        <v>826</v>
      </c>
      <c r="C245" s="1" t="s">
        <v>139</v>
      </c>
      <c r="D245" s="2" t="s">
        <v>86</v>
      </c>
      <c r="E245" s="6" t="s">
        <v>881</v>
      </c>
      <c r="F245" s="2" t="s">
        <v>86</v>
      </c>
      <c r="G245" s="6" t="s">
        <v>882</v>
      </c>
      <c r="H245" s="2" t="s">
        <v>883</v>
      </c>
      <c r="I245" s="2" t="s">
        <v>884</v>
      </c>
      <c r="J245" s="1" t="s">
        <v>38</v>
      </c>
      <c r="K245" s="1">
        <v>100</v>
      </c>
      <c r="L245" s="2">
        <v>710000000</v>
      </c>
      <c r="M245" s="3" t="s">
        <v>5</v>
      </c>
      <c r="N245" s="3" t="s">
        <v>739</v>
      </c>
      <c r="O245" s="3" t="s">
        <v>54</v>
      </c>
      <c r="P245" s="2"/>
      <c r="Q245" s="1" t="s">
        <v>886</v>
      </c>
      <c r="R245" s="30" t="s">
        <v>133</v>
      </c>
      <c r="S245" s="1"/>
      <c r="T245" s="68"/>
      <c r="U245" s="17"/>
      <c r="V245" s="17"/>
      <c r="W245" s="17">
        <v>5232000</v>
      </c>
      <c r="X245" s="17">
        <f>W245*1.12</f>
        <v>5859840.0000000009</v>
      </c>
      <c r="Y245" s="17"/>
      <c r="Z245" s="1">
        <v>2016</v>
      </c>
      <c r="AA245" s="1"/>
    </row>
    <row r="246" spans="1:27" ht="76.5" customHeight="1" x14ac:dyDescent="0.25">
      <c r="A246" s="20" t="s">
        <v>889</v>
      </c>
      <c r="B246" s="1" t="s">
        <v>826</v>
      </c>
      <c r="C246" s="1" t="s">
        <v>890</v>
      </c>
      <c r="D246" s="2" t="s">
        <v>891</v>
      </c>
      <c r="E246" s="6" t="s">
        <v>892</v>
      </c>
      <c r="F246" s="2" t="s">
        <v>891</v>
      </c>
      <c r="G246" s="6" t="s">
        <v>892</v>
      </c>
      <c r="H246" s="2" t="s">
        <v>893</v>
      </c>
      <c r="I246" s="2" t="s">
        <v>894</v>
      </c>
      <c r="J246" s="1" t="s">
        <v>38</v>
      </c>
      <c r="K246" s="1">
        <v>100</v>
      </c>
      <c r="L246" s="2">
        <v>710000000</v>
      </c>
      <c r="M246" s="3" t="s">
        <v>5</v>
      </c>
      <c r="N246" s="3" t="s">
        <v>739</v>
      </c>
      <c r="O246" s="3" t="s">
        <v>895</v>
      </c>
      <c r="P246" s="2"/>
      <c r="Q246" s="1" t="s">
        <v>836</v>
      </c>
      <c r="R246" s="30" t="s">
        <v>896</v>
      </c>
      <c r="S246" s="1"/>
      <c r="T246" s="68"/>
      <c r="U246" s="17"/>
      <c r="V246" s="17"/>
      <c r="W246" s="17">
        <v>0</v>
      </c>
      <c r="X246" s="17">
        <f t="shared" si="24"/>
        <v>0</v>
      </c>
      <c r="Y246" s="17"/>
      <c r="Z246" s="1">
        <v>2016</v>
      </c>
      <c r="AA246" s="1"/>
    </row>
    <row r="247" spans="1:27" ht="76.5" customHeight="1" x14ac:dyDescent="0.25">
      <c r="A247" s="20" t="s">
        <v>1264</v>
      </c>
      <c r="B247" s="1" t="s">
        <v>826</v>
      </c>
      <c r="C247" s="1" t="s">
        <v>890</v>
      </c>
      <c r="D247" s="2" t="s">
        <v>891</v>
      </c>
      <c r="E247" s="6" t="s">
        <v>892</v>
      </c>
      <c r="F247" s="2" t="s">
        <v>891</v>
      </c>
      <c r="G247" s="6" t="s">
        <v>892</v>
      </c>
      <c r="H247" s="2" t="s">
        <v>893</v>
      </c>
      <c r="I247" s="2" t="s">
        <v>894</v>
      </c>
      <c r="J247" s="1" t="s">
        <v>38</v>
      </c>
      <c r="K247" s="1">
        <v>100</v>
      </c>
      <c r="L247" s="2">
        <v>710000000</v>
      </c>
      <c r="M247" s="3" t="s">
        <v>5</v>
      </c>
      <c r="N247" s="3" t="s">
        <v>739</v>
      </c>
      <c r="O247" s="3" t="s">
        <v>895</v>
      </c>
      <c r="P247" s="2"/>
      <c r="Q247" s="1" t="s">
        <v>836</v>
      </c>
      <c r="R247" s="30" t="s">
        <v>896</v>
      </c>
      <c r="S247" s="1"/>
      <c r="T247" s="68"/>
      <c r="U247" s="17"/>
      <c r="V247" s="17"/>
      <c r="W247" s="17">
        <v>6589187.4400000004</v>
      </c>
      <c r="X247" s="17">
        <f t="shared" si="24"/>
        <v>7379889.9328000015</v>
      </c>
      <c r="Y247" s="17"/>
      <c r="Z247" s="1">
        <v>2016</v>
      </c>
      <c r="AA247" s="75" t="s">
        <v>1251</v>
      </c>
    </row>
    <row r="248" spans="1:27" ht="76.5" customHeight="1" x14ac:dyDescent="0.25">
      <c r="A248" s="20" t="s">
        <v>897</v>
      </c>
      <c r="B248" s="1" t="s">
        <v>826</v>
      </c>
      <c r="C248" s="1" t="s">
        <v>890</v>
      </c>
      <c r="D248" s="2" t="s">
        <v>891</v>
      </c>
      <c r="E248" s="6" t="s">
        <v>892</v>
      </c>
      <c r="F248" s="2" t="s">
        <v>891</v>
      </c>
      <c r="G248" s="6" t="s">
        <v>892</v>
      </c>
      <c r="H248" s="2" t="s">
        <v>898</v>
      </c>
      <c r="I248" s="2" t="s">
        <v>899</v>
      </c>
      <c r="J248" s="1" t="s">
        <v>38</v>
      </c>
      <c r="K248" s="1">
        <v>100</v>
      </c>
      <c r="L248" s="2">
        <v>710000000</v>
      </c>
      <c r="M248" s="3" t="s">
        <v>5</v>
      </c>
      <c r="N248" s="3" t="s">
        <v>739</v>
      </c>
      <c r="O248" s="3" t="s">
        <v>900</v>
      </c>
      <c r="P248" s="2"/>
      <c r="Q248" s="1" t="s">
        <v>836</v>
      </c>
      <c r="R248" s="30" t="s">
        <v>133</v>
      </c>
      <c r="S248" s="1"/>
      <c r="T248" s="68"/>
      <c r="U248" s="17"/>
      <c r="V248" s="17"/>
      <c r="W248" s="17">
        <v>4046354.9999999995</v>
      </c>
      <c r="X248" s="17">
        <f t="shared" si="24"/>
        <v>4531917.5999999996</v>
      </c>
      <c r="Y248" s="17"/>
      <c r="Z248" s="1">
        <v>2016</v>
      </c>
      <c r="AA248" s="1"/>
    </row>
    <row r="249" spans="1:27" ht="76.5" customHeight="1" x14ac:dyDescent="0.25">
      <c r="A249" s="20" t="s">
        <v>901</v>
      </c>
      <c r="B249" s="1" t="s">
        <v>826</v>
      </c>
      <c r="C249" s="1" t="s">
        <v>890</v>
      </c>
      <c r="D249" s="2" t="s">
        <v>891</v>
      </c>
      <c r="E249" s="6" t="s">
        <v>892</v>
      </c>
      <c r="F249" s="2" t="s">
        <v>891</v>
      </c>
      <c r="G249" s="6" t="s">
        <v>892</v>
      </c>
      <c r="H249" s="2" t="s">
        <v>902</v>
      </c>
      <c r="I249" s="2" t="s">
        <v>903</v>
      </c>
      <c r="J249" s="1" t="s">
        <v>38</v>
      </c>
      <c r="K249" s="1">
        <v>100</v>
      </c>
      <c r="L249" s="2">
        <v>710000000</v>
      </c>
      <c r="M249" s="3" t="s">
        <v>5</v>
      </c>
      <c r="N249" s="3" t="s">
        <v>739</v>
      </c>
      <c r="O249" s="3" t="s">
        <v>904</v>
      </c>
      <c r="P249" s="2"/>
      <c r="Q249" s="1" t="s">
        <v>836</v>
      </c>
      <c r="R249" s="30" t="s">
        <v>896</v>
      </c>
      <c r="S249" s="1"/>
      <c r="T249" s="68"/>
      <c r="U249" s="17"/>
      <c r="V249" s="17"/>
      <c r="W249" s="17">
        <v>0</v>
      </c>
      <c r="X249" s="17">
        <f t="shared" si="24"/>
        <v>0</v>
      </c>
      <c r="Y249" s="17"/>
      <c r="Z249" s="1">
        <v>2016</v>
      </c>
      <c r="AA249" s="1"/>
    </row>
    <row r="250" spans="1:27" ht="76.5" customHeight="1" x14ac:dyDescent="0.25">
      <c r="A250" s="20" t="s">
        <v>1298</v>
      </c>
      <c r="B250" s="1" t="s">
        <v>0</v>
      </c>
      <c r="C250" s="1" t="s">
        <v>890</v>
      </c>
      <c r="D250" s="2" t="s">
        <v>891</v>
      </c>
      <c r="E250" s="6" t="s">
        <v>892</v>
      </c>
      <c r="F250" s="2" t="s">
        <v>891</v>
      </c>
      <c r="G250" s="6" t="s">
        <v>892</v>
      </c>
      <c r="H250" s="2" t="s">
        <v>1307</v>
      </c>
      <c r="I250" s="2" t="s">
        <v>903</v>
      </c>
      <c r="J250" s="1" t="s">
        <v>38</v>
      </c>
      <c r="K250" s="1">
        <v>100</v>
      </c>
      <c r="L250" s="2">
        <v>710000000</v>
      </c>
      <c r="M250" s="3" t="s">
        <v>5</v>
      </c>
      <c r="N250" s="3" t="s">
        <v>739</v>
      </c>
      <c r="O250" s="3" t="s">
        <v>904</v>
      </c>
      <c r="P250" s="2"/>
      <c r="Q250" s="1" t="s">
        <v>1302</v>
      </c>
      <c r="R250" s="30" t="s">
        <v>133</v>
      </c>
      <c r="S250" s="1"/>
      <c r="T250" s="68"/>
      <c r="U250" s="17"/>
      <c r="V250" s="17"/>
      <c r="W250" s="17">
        <v>7227150</v>
      </c>
      <c r="X250" s="17">
        <f t="shared" si="24"/>
        <v>8094408.0000000009</v>
      </c>
      <c r="Y250" s="17"/>
      <c r="Z250" s="1">
        <v>2016</v>
      </c>
      <c r="AA250" s="1" t="s">
        <v>1303</v>
      </c>
    </row>
    <row r="251" spans="1:27" ht="76.5" customHeight="1" x14ac:dyDescent="0.25">
      <c r="A251" s="20" t="s">
        <v>905</v>
      </c>
      <c r="B251" s="1" t="s">
        <v>826</v>
      </c>
      <c r="C251" s="1" t="s">
        <v>161</v>
      </c>
      <c r="D251" s="2" t="s">
        <v>162</v>
      </c>
      <c r="E251" s="6" t="s">
        <v>906</v>
      </c>
      <c r="F251" s="2" t="s">
        <v>162</v>
      </c>
      <c r="G251" s="6" t="s">
        <v>906</v>
      </c>
      <c r="H251" s="2" t="s">
        <v>907</v>
      </c>
      <c r="I251" s="2" t="s">
        <v>908</v>
      </c>
      <c r="J251" s="1" t="s">
        <v>38</v>
      </c>
      <c r="K251" s="1">
        <v>100</v>
      </c>
      <c r="L251" s="2">
        <v>710000000</v>
      </c>
      <c r="M251" s="3" t="s">
        <v>5</v>
      </c>
      <c r="N251" s="3" t="s">
        <v>739</v>
      </c>
      <c r="O251" s="3" t="s">
        <v>864</v>
      </c>
      <c r="P251" s="2"/>
      <c r="Q251" s="1" t="s">
        <v>909</v>
      </c>
      <c r="R251" s="30" t="s">
        <v>865</v>
      </c>
      <c r="S251" s="1"/>
      <c r="T251" s="68"/>
      <c r="U251" s="17"/>
      <c r="V251" s="17"/>
      <c r="W251" s="17">
        <v>8227296</v>
      </c>
      <c r="X251" s="17">
        <v>8227296</v>
      </c>
      <c r="Y251" s="17"/>
      <c r="Z251" s="1">
        <v>2016</v>
      </c>
      <c r="AA251" s="1"/>
    </row>
    <row r="252" spans="1:27" ht="76.5" customHeight="1" x14ac:dyDescent="0.25">
      <c r="A252" s="20" t="s">
        <v>910</v>
      </c>
      <c r="B252" s="1" t="s">
        <v>826</v>
      </c>
      <c r="C252" s="1" t="s">
        <v>161</v>
      </c>
      <c r="D252" s="2" t="s">
        <v>162</v>
      </c>
      <c r="E252" s="6" t="s">
        <v>906</v>
      </c>
      <c r="F252" s="2" t="s">
        <v>162</v>
      </c>
      <c r="G252" s="6" t="s">
        <v>906</v>
      </c>
      <c r="H252" s="2" t="s">
        <v>907</v>
      </c>
      <c r="I252" s="2" t="s">
        <v>908</v>
      </c>
      <c r="J252" s="1" t="s">
        <v>38</v>
      </c>
      <c r="K252" s="1">
        <v>100</v>
      </c>
      <c r="L252" s="2">
        <v>710000000</v>
      </c>
      <c r="M252" s="3" t="s">
        <v>5</v>
      </c>
      <c r="N252" s="3" t="s">
        <v>739</v>
      </c>
      <c r="O252" s="3" t="s">
        <v>54</v>
      </c>
      <c r="P252" s="2"/>
      <c r="Q252" s="1" t="s">
        <v>909</v>
      </c>
      <c r="R252" s="30" t="s">
        <v>865</v>
      </c>
      <c r="S252" s="1"/>
      <c r="T252" s="68"/>
      <c r="U252" s="17"/>
      <c r="V252" s="17"/>
      <c r="W252" s="17">
        <v>103990299</v>
      </c>
      <c r="X252" s="17">
        <v>103990299</v>
      </c>
      <c r="Y252" s="17"/>
      <c r="Z252" s="1">
        <v>2016</v>
      </c>
      <c r="AA252" s="1"/>
    </row>
    <row r="253" spans="1:27" ht="76.5" customHeight="1" x14ac:dyDescent="0.25">
      <c r="A253" s="20" t="s">
        <v>911</v>
      </c>
      <c r="B253" s="1" t="s">
        <v>826</v>
      </c>
      <c r="C253" s="1" t="s">
        <v>912</v>
      </c>
      <c r="D253" s="2" t="s">
        <v>913</v>
      </c>
      <c r="E253" s="6" t="s">
        <v>914</v>
      </c>
      <c r="F253" s="2" t="s">
        <v>913</v>
      </c>
      <c r="G253" s="6" t="s">
        <v>914</v>
      </c>
      <c r="H253" s="2" t="s">
        <v>915</v>
      </c>
      <c r="I253" s="2" t="s">
        <v>916</v>
      </c>
      <c r="J253" s="1" t="s">
        <v>38</v>
      </c>
      <c r="K253" s="1">
        <v>100</v>
      </c>
      <c r="L253" s="2">
        <v>710000000</v>
      </c>
      <c r="M253" s="3" t="s">
        <v>5</v>
      </c>
      <c r="N253" s="3" t="s">
        <v>739</v>
      </c>
      <c r="O253" s="3" t="s">
        <v>864</v>
      </c>
      <c r="P253" s="2"/>
      <c r="Q253" s="1" t="s">
        <v>917</v>
      </c>
      <c r="R253" s="30" t="s">
        <v>865</v>
      </c>
      <c r="S253" s="1"/>
      <c r="T253" s="68"/>
      <c r="U253" s="17"/>
      <c r="V253" s="17"/>
      <c r="W253" s="17">
        <v>0</v>
      </c>
      <c r="X253" s="17">
        <f t="shared" ref="X253:X269" si="25">W253*1.12</f>
        <v>0</v>
      </c>
      <c r="Y253" s="17" t="s">
        <v>39</v>
      </c>
      <c r="Z253" s="1">
        <v>2016</v>
      </c>
      <c r="AA253" s="1"/>
    </row>
    <row r="254" spans="1:27" ht="76.5" customHeight="1" x14ac:dyDescent="0.25">
      <c r="A254" s="20" t="s">
        <v>1282</v>
      </c>
      <c r="B254" s="1" t="s">
        <v>826</v>
      </c>
      <c r="C254" s="1" t="s">
        <v>912</v>
      </c>
      <c r="D254" s="2" t="s">
        <v>913</v>
      </c>
      <c r="E254" s="6" t="s">
        <v>914</v>
      </c>
      <c r="F254" s="2" t="s">
        <v>913</v>
      </c>
      <c r="G254" s="6" t="s">
        <v>914</v>
      </c>
      <c r="H254" s="2" t="s">
        <v>915</v>
      </c>
      <c r="I254" s="2" t="s">
        <v>916</v>
      </c>
      <c r="J254" s="1" t="s">
        <v>38</v>
      </c>
      <c r="K254" s="1">
        <v>100</v>
      </c>
      <c r="L254" s="2">
        <v>710000000</v>
      </c>
      <c r="M254" s="3" t="s">
        <v>5</v>
      </c>
      <c r="N254" s="3" t="s">
        <v>1283</v>
      </c>
      <c r="O254" s="3" t="s">
        <v>864</v>
      </c>
      <c r="P254" s="2"/>
      <c r="Q254" s="1" t="s">
        <v>150</v>
      </c>
      <c r="R254" s="30" t="s">
        <v>865</v>
      </c>
      <c r="S254" s="1"/>
      <c r="T254" s="68"/>
      <c r="U254" s="17"/>
      <c r="V254" s="17"/>
      <c r="W254" s="17">
        <v>12145750</v>
      </c>
      <c r="X254" s="17">
        <f t="shared" si="25"/>
        <v>13603240.000000002</v>
      </c>
      <c r="Y254" s="17" t="s">
        <v>39</v>
      </c>
      <c r="Z254" s="1">
        <v>2016</v>
      </c>
      <c r="AA254" s="1" t="s">
        <v>1267</v>
      </c>
    </row>
    <row r="255" spans="1:27" ht="76.5" customHeight="1" x14ac:dyDescent="0.25">
      <c r="A255" s="20" t="s">
        <v>918</v>
      </c>
      <c r="B255" s="1" t="s">
        <v>826</v>
      </c>
      <c r="C255" s="1" t="s">
        <v>912</v>
      </c>
      <c r="D255" s="2" t="s">
        <v>913</v>
      </c>
      <c r="E255" s="6" t="s">
        <v>914</v>
      </c>
      <c r="F255" s="2" t="s">
        <v>913</v>
      </c>
      <c r="G255" s="6" t="s">
        <v>914</v>
      </c>
      <c r="H255" s="2" t="s">
        <v>915</v>
      </c>
      <c r="I255" s="2" t="s">
        <v>919</v>
      </c>
      <c r="J255" s="1" t="s">
        <v>38</v>
      </c>
      <c r="K255" s="1">
        <v>100</v>
      </c>
      <c r="L255" s="2">
        <v>710000000</v>
      </c>
      <c r="M255" s="3" t="s">
        <v>5</v>
      </c>
      <c r="N255" s="3" t="s">
        <v>739</v>
      </c>
      <c r="O255" s="3" t="s">
        <v>54</v>
      </c>
      <c r="P255" s="2"/>
      <c r="Q255" s="1" t="s">
        <v>920</v>
      </c>
      <c r="R255" s="30" t="s">
        <v>865</v>
      </c>
      <c r="S255" s="1"/>
      <c r="T255" s="68"/>
      <c r="U255" s="17"/>
      <c r="V255" s="17"/>
      <c r="W255" s="17">
        <v>28816506</v>
      </c>
      <c r="X255" s="17">
        <f t="shared" si="25"/>
        <v>32274486.720000003</v>
      </c>
      <c r="Y255" s="17" t="s">
        <v>39</v>
      </c>
      <c r="Z255" s="1">
        <v>2016</v>
      </c>
      <c r="AA255" s="1"/>
    </row>
    <row r="256" spans="1:27" ht="76.5" customHeight="1" x14ac:dyDescent="0.25">
      <c r="A256" s="20" t="s">
        <v>921</v>
      </c>
      <c r="B256" s="1" t="s">
        <v>826</v>
      </c>
      <c r="C256" s="1" t="s">
        <v>922</v>
      </c>
      <c r="D256" s="2" t="s">
        <v>923</v>
      </c>
      <c r="E256" s="6" t="s">
        <v>924</v>
      </c>
      <c r="F256" s="2" t="s">
        <v>923</v>
      </c>
      <c r="G256" s="6" t="s">
        <v>924</v>
      </c>
      <c r="H256" s="2" t="s">
        <v>925</v>
      </c>
      <c r="I256" s="2" t="s">
        <v>926</v>
      </c>
      <c r="J256" s="1" t="s">
        <v>38</v>
      </c>
      <c r="K256" s="1">
        <v>100</v>
      </c>
      <c r="L256" s="2">
        <v>710000000</v>
      </c>
      <c r="M256" s="3" t="s">
        <v>5</v>
      </c>
      <c r="N256" s="3" t="s">
        <v>739</v>
      </c>
      <c r="O256" s="3" t="s">
        <v>864</v>
      </c>
      <c r="P256" s="2"/>
      <c r="Q256" s="1" t="s">
        <v>836</v>
      </c>
      <c r="R256" s="30" t="s">
        <v>133</v>
      </c>
      <c r="S256" s="1"/>
      <c r="T256" s="68"/>
      <c r="U256" s="17"/>
      <c r="V256" s="17"/>
      <c r="W256" s="17">
        <v>300753.00000000006</v>
      </c>
      <c r="X256" s="17">
        <f t="shared" si="25"/>
        <v>336843.3600000001</v>
      </c>
      <c r="Y256" s="17" t="s">
        <v>39</v>
      </c>
      <c r="Z256" s="1">
        <v>2016</v>
      </c>
      <c r="AA256" s="1"/>
    </row>
    <row r="257" spans="1:27" ht="76.5" customHeight="1" x14ac:dyDescent="0.25">
      <c r="A257" s="20" t="s">
        <v>927</v>
      </c>
      <c r="B257" s="1" t="s">
        <v>826</v>
      </c>
      <c r="C257" s="1" t="s">
        <v>922</v>
      </c>
      <c r="D257" s="2" t="s">
        <v>923</v>
      </c>
      <c r="E257" s="6" t="s">
        <v>924</v>
      </c>
      <c r="F257" s="2" t="s">
        <v>923</v>
      </c>
      <c r="G257" s="6" t="s">
        <v>924</v>
      </c>
      <c r="H257" s="2" t="s">
        <v>928</v>
      </c>
      <c r="I257" s="2" t="s">
        <v>929</v>
      </c>
      <c r="J257" s="1" t="s">
        <v>38</v>
      </c>
      <c r="K257" s="1">
        <v>100</v>
      </c>
      <c r="L257" s="2">
        <v>710000000</v>
      </c>
      <c r="M257" s="3" t="s">
        <v>5</v>
      </c>
      <c r="N257" s="3" t="s">
        <v>739</v>
      </c>
      <c r="O257" s="3" t="s">
        <v>54</v>
      </c>
      <c r="P257" s="2"/>
      <c r="Q257" s="1" t="s">
        <v>836</v>
      </c>
      <c r="R257" s="30" t="s">
        <v>865</v>
      </c>
      <c r="S257" s="1"/>
      <c r="T257" s="68"/>
      <c r="U257" s="17"/>
      <c r="V257" s="17"/>
      <c r="W257" s="17">
        <v>1383903</v>
      </c>
      <c r="X257" s="17">
        <f t="shared" si="25"/>
        <v>1549971.36</v>
      </c>
      <c r="Y257" s="17" t="s">
        <v>39</v>
      </c>
      <c r="Z257" s="1">
        <v>2016</v>
      </c>
      <c r="AA257" s="1"/>
    </row>
    <row r="258" spans="1:27" ht="76.5" customHeight="1" x14ac:dyDescent="0.25">
      <c r="A258" s="20" t="s">
        <v>930</v>
      </c>
      <c r="B258" s="1" t="s">
        <v>826</v>
      </c>
      <c r="C258" s="70" t="s">
        <v>192</v>
      </c>
      <c r="D258" s="71" t="s">
        <v>193</v>
      </c>
      <c r="E258" s="72" t="s">
        <v>931</v>
      </c>
      <c r="F258" s="12" t="s">
        <v>932</v>
      </c>
      <c r="G258" s="12" t="s">
        <v>933</v>
      </c>
      <c r="H258" s="12" t="s">
        <v>934</v>
      </c>
      <c r="I258" s="12" t="s">
        <v>935</v>
      </c>
      <c r="J258" s="1" t="s">
        <v>4</v>
      </c>
      <c r="K258" s="1">
        <v>100</v>
      </c>
      <c r="L258" s="2">
        <v>710000000</v>
      </c>
      <c r="M258" s="3" t="s">
        <v>5</v>
      </c>
      <c r="N258" s="3" t="s">
        <v>596</v>
      </c>
      <c r="O258" s="3" t="s">
        <v>130</v>
      </c>
      <c r="P258" s="2"/>
      <c r="Q258" s="1" t="s">
        <v>150</v>
      </c>
      <c r="R258" s="30" t="s">
        <v>133</v>
      </c>
      <c r="S258" s="1"/>
      <c r="T258" s="68"/>
      <c r="U258" s="17"/>
      <c r="V258" s="17"/>
      <c r="W258" s="17">
        <v>0</v>
      </c>
      <c r="X258" s="17">
        <f>W258*1.12</f>
        <v>0</v>
      </c>
      <c r="Y258" s="17"/>
      <c r="Z258" s="1">
        <v>2016</v>
      </c>
      <c r="AA258" s="1"/>
    </row>
    <row r="259" spans="1:27" ht="76.5" customHeight="1" x14ac:dyDescent="0.25">
      <c r="A259" s="20" t="s">
        <v>1046</v>
      </c>
      <c r="B259" s="1" t="s">
        <v>826</v>
      </c>
      <c r="C259" s="70" t="s">
        <v>192</v>
      </c>
      <c r="D259" s="71" t="s">
        <v>193</v>
      </c>
      <c r="E259" s="72" t="s">
        <v>931</v>
      </c>
      <c r="F259" s="12" t="s">
        <v>932</v>
      </c>
      <c r="G259" s="12" t="s">
        <v>933</v>
      </c>
      <c r="H259" s="12" t="s">
        <v>934</v>
      </c>
      <c r="I259" s="12" t="s">
        <v>935</v>
      </c>
      <c r="J259" s="1" t="s">
        <v>4</v>
      </c>
      <c r="K259" s="1">
        <v>100</v>
      </c>
      <c r="L259" s="2">
        <v>710000000</v>
      </c>
      <c r="M259" s="3" t="s">
        <v>5</v>
      </c>
      <c r="N259" s="3" t="s">
        <v>975</v>
      </c>
      <c r="O259" s="3" t="s">
        <v>130</v>
      </c>
      <c r="P259" s="2"/>
      <c r="Q259" s="1" t="s">
        <v>150</v>
      </c>
      <c r="R259" s="30" t="s">
        <v>133</v>
      </c>
      <c r="S259" s="1"/>
      <c r="T259" s="68"/>
      <c r="U259" s="17"/>
      <c r="V259" s="17"/>
      <c r="W259" s="17">
        <v>24480000</v>
      </c>
      <c r="X259" s="17">
        <f>W259*1.12</f>
        <v>27417600.000000004</v>
      </c>
      <c r="Y259" s="17"/>
      <c r="Z259" s="1">
        <v>2016</v>
      </c>
      <c r="AA259" s="1" t="s">
        <v>1047</v>
      </c>
    </row>
    <row r="260" spans="1:27" ht="76.5" customHeight="1" x14ac:dyDescent="0.25">
      <c r="A260" s="20" t="s">
        <v>936</v>
      </c>
      <c r="B260" s="1" t="s">
        <v>826</v>
      </c>
      <c r="C260" s="70" t="s">
        <v>192</v>
      </c>
      <c r="D260" s="71" t="s">
        <v>193</v>
      </c>
      <c r="E260" s="72" t="s">
        <v>931</v>
      </c>
      <c r="F260" s="12" t="s">
        <v>932</v>
      </c>
      <c r="G260" s="12" t="s">
        <v>933</v>
      </c>
      <c r="H260" s="12" t="s">
        <v>937</v>
      </c>
      <c r="I260" s="12" t="s">
        <v>935</v>
      </c>
      <c r="J260" s="1" t="s">
        <v>4</v>
      </c>
      <c r="K260" s="1">
        <v>100</v>
      </c>
      <c r="L260" s="2">
        <v>710000000</v>
      </c>
      <c r="M260" s="3" t="s">
        <v>5</v>
      </c>
      <c r="N260" s="3" t="s">
        <v>596</v>
      </c>
      <c r="O260" s="3" t="s">
        <v>130</v>
      </c>
      <c r="P260" s="2"/>
      <c r="Q260" s="1" t="s">
        <v>150</v>
      </c>
      <c r="R260" s="30" t="s">
        <v>133</v>
      </c>
      <c r="S260" s="1"/>
      <c r="T260" s="68"/>
      <c r="U260" s="17"/>
      <c r="V260" s="17"/>
      <c r="W260" s="17">
        <v>0</v>
      </c>
      <c r="X260" s="17">
        <f t="shared" si="25"/>
        <v>0</v>
      </c>
      <c r="Y260" s="17"/>
      <c r="Z260" s="1">
        <v>2016</v>
      </c>
      <c r="AA260" s="1"/>
    </row>
    <row r="261" spans="1:27" ht="76.5" customHeight="1" x14ac:dyDescent="0.25">
      <c r="A261" s="20" t="s">
        <v>1048</v>
      </c>
      <c r="B261" s="1" t="s">
        <v>826</v>
      </c>
      <c r="C261" s="70" t="s">
        <v>192</v>
      </c>
      <c r="D261" s="71" t="s">
        <v>193</v>
      </c>
      <c r="E261" s="72" t="s">
        <v>931</v>
      </c>
      <c r="F261" s="12" t="s">
        <v>932</v>
      </c>
      <c r="G261" s="12" t="s">
        <v>933</v>
      </c>
      <c r="H261" s="12" t="s">
        <v>937</v>
      </c>
      <c r="I261" s="12" t="s">
        <v>935</v>
      </c>
      <c r="J261" s="1" t="s">
        <v>4</v>
      </c>
      <c r="K261" s="1">
        <v>100</v>
      </c>
      <c r="L261" s="2">
        <v>710000000</v>
      </c>
      <c r="M261" s="3" t="s">
        <v>5</v>
      </c>
      <c r="N261" s="3" t="s">
        <v>975</v>
      </c>
      <c r="O261" s="3" t="s">
        <v>130</v>
      </c>
      <c r="P261" s="2"/>
      <c r="Q261" s="1" t="s">
        <v>150</v>
      </c>
      <c r="R261" s="30" t="s">
        <v>133</v>
      </c>
      <c r="S261" s="1"/>
      <c r="T261" s="68"/>
      <c r="U261" s="17"/>
      <c r="V261" s="17"/>
      <c r="W261" s="17">
        <v>2400000</v>
      </c>
      <c r="X261" s="17">
        <f t="shared" si="25"/>
        <v>2688000.0000000005</v>
      </c>
      <c r="Y261" s="17"/>
      <c r="Z261" s="1">
        <v>2016</v>
      </c>
      <c r="AA261" s="1" t="s">
        <v>589</v>
      </c>
    </row>
    <row r="262" spans="1:27" ht="76.5" customHeight="1" x14ac:dyDescent="0.25">
      <c r="A262" s="20" t="s">
        <v>938</v>
      </c>
      <c r="B262" s="1" t="s">
        <v>826</v>
      </c>
      <c r="C262" s="70" t="s">
        <v>939</v>
      </c>
      <c r="D262" s="71" t="s">
        <v>940</v>
      </c>
      <c r="E262" s="72" t="s">
        <v>941</v>
      </c>
      <c r="F262" s="12" t="s">
        <v>942</v>
      </c>
      <c r="G262" s="12" t="s">
        <v>943</v>
      </c>
      <c r="H262" s="12" t="s">
        <v>944</v>
      </c>
      <c r="I262" s="12" t="s">
        <v>945</v>
      </c>
      <c r="J262" s="1" t="s">
        <v>4</v>
      </c>
      <c r="K262" s="1">
        <v>100</v>
      </c>
      <c r="L262" s="2">
        <v>710000000</v>
      </c>
      <c r="M262" s="3" t="s">
        <v>5</v>
      </c>
      <c r="N262" s="3" t="s">
        <v>688</v>
      </c>
      <c r="O262" s="3" t="s">
        <v>864</v>
      </c>
      <c r="P262" s="2"/>
      <c r="Q262" s="1" t="s">
        <v>150</v>
      </c>
      <c r="R262" s="30" t="s">
        <v>133</v>
      </c>
      <c r="S262" s="1"/>
      <c r="T262" s="68"/>
      <c r="U262" s="17"/>
      <c r="V262" s="17"/>
      <c r="W262" s="17">
        <f>4500000-W263</f>
        <v>3648535.7199999997</v>
      </c>
      <c r="X262" s="17">
        <f t="shared" si="25"/>
        <v>4086360.0064000003</v>
      </c>
      <c r="Y262" s="17"/>
      <c r="Z262" s="1">
        <v>2016</v>
      </c>
      <c r="AA262" s="1"/>
    </row>
    <row r="263" spans="1:27" ht="76.5" customHeight="1" x14ac:dyDescent="0.25">
      <c r="A263" s="20" t="s">
        <v>946</v>
      </c>
      <c r="B263" s="1" t="s">
        <v>826</v>
      </c>
      <c r="C263" s="70" t="s">
        <v>939</v>
      </c>
      <c r="D263" s="71" t="s">
        <v>940</v>
      </c>
      <c r="E263" s="72" t="s">
        <v>941</v>
      </c>
      <c r="F263" s="12" t="s">
        <v>942</v>
      </c>
      <c r="G263" s="12" t="s">
        <v>943</v>
      </c>
      <c r="H263" s="12" t="s">
        <v>944</v>
      </c>
      <c r="I263" s="12" t="s">
        <v>945</v>
      </c>
      <c r="J263" s="1" t="s">
        <v>38</v>
      </c>
      <c r="K263" s="1">
        <v>100</v>
      </c>
      <c r="L263" s="2">
        <v>710000000</v>
      </c>
      <c r="M263" s="3" t="s">
        <v>5</v>
      </c>
      <c r="N263" s="3" t="s">
        <v>739</v>
      </c>
      <c r="O263" s="3" t="s">
        <v>864</v>
      </c>
      <c r="P263" s="2"/>
      <c r="Q263" s="1" t="s">
        <v>853</v>
      </c>
      <c r="R263" s="30" t="s">
        <v>133</v>
      </c>
      <c r="S263" s="1"/>
      <c r="T263" s="68"/>
      <c r="U263" s="17"/>
      <c r="V263" s="17"/>
      <c r="W263" s="17">
        <v>851464.28</v>
      </c>
      <c r="X263" s="17">
        <f>W263*1.12</f>
        <v>953639.99360000016</v>
      </c>
      <c r="Y263" s="17"/>
      <c r="Z263" s="1">
        <v>2016</v>
      </c>
      <c r="AA263" s="1"/>
    </row>
    <row r="264" spans="1:27" ht="76.5" customHeight="1" x14ac:dyDescent="0.25">
      <c r="A264" s="20" t="s">
        <v>947</v>
      </c>
      <c r="B264" s="1" t="s">
        <v>826</v>
      </c>
      <c r="C264" s="70" t="s">
        <v>939</v>
      </c>
      <c r="D264" s="71" t="s">
        <v>940</v>
      </c>
      <c r="E264" s="72" t="s">
        <v>941</v>
      </c>
      <c r="F264" s="12" t="s">
        <v>942</v>
      </c>
      <c r="G264" s="12" t="s">
        <v>943</v>
      </c>
      <c r="H264" s="12" t="s">
        <v>944</v>
      </c>
      <c r="I264" s="12" t="s">
        <v>945</v>
      </c>
      <c r="J264" s="1" t="s">
        <v>4</v>
      </c>
      <c r="K264" s="1">
        <v>100</v>
      </c>
      <c r="L264" s="2">
        <v>710000000</v>
      </c>
      <c r="M264" s="3" t="s">
        <v>5</v>
      </c>
      <c r="N264" s="3" t="s">
        <v>688</v>
      </c>
      <c r="O264" s="3" t="s">
        <v>54</v>
      </c>
      <c r="P264" s="2"/>
      <c r="Q264" s="1" t="s">
        <v>150</v>
      </c>
      <c r="R264" s="30" t="s">
        <v>133</v>
      </c>
      <c r="S264" s="1"/>
      <c r="T264" s="68"/>
      <c r="U264" s="17"/>
      <c r="V264" s="17"/>
      <c r="W264" s="17">
        <f>9000000-W265</f>
        <v>7819464</v>
      </c>
      <c r="X264" s="17">
        <f t="shared" si="25"/>
        <v>8757799.6800000016</v>
      </c>
      <c r="Y264" s="17"/>
      <c r="Z264" s="1">
        <v>2016</v>
      </c>
      <c r="AA264" s="1"/>
    </row>
    <row r="265" spans="1:27" ht="76.5" customHeight="1" x14ac:dyDescent="0.25">
      <c r="A265" s="20" t="s">
        <v>948</v>
      </c>
      <c r="B265" s="1" t="s">
        <v>826</v>
      </c>
      <c r="C265" s="70" t="s">
        <v>939</v>
      </c>
      <c r="D265" s="71" t="s">
        <v>940</v>
      </c>
      <c r="E265" s="72" t="s">
        <v>941</v>
      </c>
      <c r="F265" s="12" t="s">
        <v>942</v>
      </c>
      <c r="G265" s="12" t="s">
        <v>943</v>
      </c>
      <c r="H265" s="12" t="s">
        <v>944</v>
      </c>
      <c r="I265" s="12" t="s">
        <v>945</v>
      </c>
      <c r="J265" s="1" t="s">
        <v>38</v>
      </c>
      <c r="K265" s="1">
        <v>100</v>
      </c>
      <c r="L265" s="2">
        <v>710000000</v>
      </c>
      <c r="M265" s="3" t="s">
        <v>5</v>
      </c>
      <c r="N265" s="3" t="s">
        <v>739</v>
      </c>
      <c r="O265" s="3" t="s">
        <v>54</v>
      </c>
      <c r="P265" s="2"/>
      <c r="Q265" s="1" t="s">
        <v>853</v>
      </c>
      <c r="R265" s="30" t="s">
        <v>133</v>
      </c>
      <c r="S265" s="1"/>
      <c r="T265" s="68"/>
      <c r="U265" s="17"/>
      <c r="V265" s="17"/>
      <c r="W265" s="17">
        <v>1180536</v>
      </c>
      <c r="X265" s="17">
        <f t="shared" si="25"/>
        <v>1322200.32</v>
      </c>
      <c r="Y265" s="17"/>
      <c r="Z265" s="1">
        <v>2016</v>
      </c>
      <c r="AA265" s="1"/>
    </row>
    <row r="266" spans="1:27" ht="76.5" customHeight="1" x14ac:dyDescent="0.25">
      <c r="A266" s="20" t="s">
        <v>949</v>
      </c>
      <c r="B266" s="1" t="s">
        <v>0</v>
      </c>
      <c r="C266" s="1" t="s">
        <v>295</v>
      </c>
      <c r="D266" s="16" t="s">
        <v>296</v>
      </c>
      <c r="E266" s="12" t="s">
        <v>301</v>
      </c>
      <c r="F266" s="12" t="s">
        <v>296</v>
      </c>
      <c r="G266" s="12" t="s">
        <v>301</v>
      </c>
      <c r="H266" s="2" t="s">
        <v>490</v>
      </c>
      <c r="I266" s="2" t="s">
        <v>491</v>
      </c>
      <c r="J266" s="1" t="s">
        <v>38</v>
      </c>
      <c r="K266" s="2">
        <v>100</v>
      </c>
      <c r="L266" s="2">
        <v>710000000</v>
      </c>
      <c r="M266" s="3" t="s">
        <v>5</v>
      </c>
      <c r="N266" s="3" t="s">
        <v>739</v>
      </c>
      <c r="O266" s="2" t="s">
        <v>6</v>
      </c>
      <c r="P266" s="1"/>
      <c r="Q266" s="1" t="s">
        <v>836</v>
      </c>
      <c r="R266" s="30" t="s">
        <v>133</v>
      </c>
      <c r="S266" s="68"/>
      <c r="T266" s="1"/>
      <c r="U266" s="1"/>
      <c r="V266" s="17"/>
      <c r="W266" s="17">
        <v>25710439.5</v>
      </c>
      <c r="X266" s="17">
        <f t="shared" si="25"/>
        <v>28795692.240000002</v>
      </c>
      <c r="Y266" s="1" t="s">
        <v>39</v>
      </c>
      <c r="Z266" s="1">
        <v>2016</v>
      </c>
      <c r="AA266" s="75"/>
    </row>
    <row r="267" spans="1:27" ht="76.5" customHeight="1" x14ac:dyDescent="0.25">
      <c r="A267" s="20" t="s">
        <v>950</v>
      </c>
      <c r="B267" s="1" t="s">
        <v>826</v>
      </c>
      <c r="C267" s="1" t="s">
        <v>951</v>
      </c>
      <c r="D267" s="16" t="s">
        <v>952</v>
      </c>
      <c r="E267" s="12" t="s">
        <v>953</v>
      </c>
      <c r="F267" s="12" t="s">
        <v>954</v>
      </c>
      <c r="G267" s="12" t="s">
        <v>955</v>
      </c>
      <c r="H267" s="2" t="s">
        <v>956</v>
      </c>
      <c r="I267" s="2" t="s">
        <v>957</v>
      </c>
      <c r="J267" s="1" t="s">
        <v>38</v>
      </c>
      <c r="K267" s="2">
        <v>100</v>
      </c>
      <c r="L267" s="2">
        <v>710000000</v>
      </c>
      <c r="M267" s="3" t="s">
        <v>5</v>
      </c>
      <c r="N267" s="3" t="s">
        <v>739</v>
      </c>
      <c r="O267" s="2" t="s">
        <v>6</v>
      </c>
      <c r="P267" s="1"/>
      <c r="Q267" s="1" t="s">
        <v>150</v>
      </c>
      <c r="R267" s="30" t="s">
        <v>133</v>
      </c>
      <c r="S267" s="68"/>
      <c r="T267" s="1"/>
      <c r="U267" s="1"/>
      <c r="V267" s="17"/>
      <c r="W267" s="17">
        <v>5406801299.999999</v>
      </c>
      <c r="X267" s="17">
        <f t="shared" si="25"/>
        <v>6055617455.999999</v>
      </c>
      <c r="Y267" s="1" t="s">
        <v>39</v>
      </c>
      <c r="Z267" s="1">
        <v>2016</v>
      </c>
      <c r="AA267" s="75"/>
    </row>
    <row r="268" spans="1:27" ht="76.5" customHeight="1" x14ac:dyDescent="0.25">
      <c r="A268" s="20" t="s">
        <v>958</v>
      </c>
      <c r="B268" s="1" t="s">
        <v>826</v>
      </c>
      <c r="C268" s="1" t="s">
        <v>959</v>
      </c>
      <c r="D268" s="16" t="s">
        <v>960</v>
      </c>
      <c r="E268" s="12" t="s">
        <v>961</v>
      </c>
      <c r="F268" s="12" t="s">
        <v>960</v>
      </c>
      <c r="G268" s="12" t="s">
        <v>961</v>
      </c>
      <c r="H268" s="2" t="s">
        <v>962</v>
      </c>
      <c r="I268" s="2" t="s">
        <v>963</v>
      </c>
      <c r="J268" s="1" t="s">
        <v>4</v>
      </c>
      <c r="K268" s="2">
        <v>100</v>
      </c>
      <c r="L268" s="2">
        <v>710000000</v>
      </c>
      <c r="M268" s="3" t="s">
        <v>5</v>
      </c>
      <c r="N268" s="3" t="s">
        <v>596</v>
      </c>
      <c r="O268" s="3" t="s">
        <v>130</v>
      </c>
      <c r="P268" s="1"/>
      <c r="Q268" s="1" t="s">
        <v>150</v>
      </c>
      <c r="R268" s="30" t="s">
        <v>964</v>
      </c>
      <c r="S268" s="68"/>
      <c r="T268" s="1"/>
      <c r="U268" s="1"/>
      <c r="V268" s="17"/>
      <c r="W268" s="17">
        <f>1859441100-W269</f>
        <v>1708800000</v>
      </c>
      <c r="X268" s="17">
        <f t="shared" si="25"/>
        <v>1913856000.0000002</v>
      </c>
      <c r="Y268" s="1"/>
      <c r="Z268" s="1">
        <v>2016</v>
      </c>
      <c r="AA268" s="75"/>
    </row>
    <row r="269" spans="1:27" ht="76.5" customHeight="1" x14ac:dyDescent="0.25">
      <c r="A269" s="20" t="s">
        <v>965</v>
      </c>
      <c r="B269" s="1" t="s">
        <v>826</v>
      </c>
      <c r="C269" s="1" t="s">
        <v>959</v>
      </c>
      <c r="D269" s="16" t="s">
        <v>960</v>
      </c>
      <c r="E269" s="12" t="s">
        <v>961</v>
      </c>
      <c r="F269" s="12" t="s">
        <v>960</v>
      </c>
      <c r="G269" s="12" t="s">
        <v>961</v>
      </c>
      <c r="H269" s="2" t="s">
        <v>962</v>
      </c>
      <c r="I269" s="2" t="s">
        <v>963</v>
      </c>
      <c r="J269" s="1" t="s">
        <v>38</v>
      </c>
      <c r="K269" s="2">
        <v>100</v>
      </c>
      <c r="L269" s="2">
        <v>710000000</v>
      </c>
      <c r="M269" s="3" t="s">
        <v>5</v>
      </c>
      <c r="N269" s="3" t="s">
        <v>688</v>
      </c>
      <c r="O269" s="3" t="s">
        <v>130</v>
      </c>
      <c r="P269" s="1"/>
      <c r="Q269" s="1" t="s">
        <v>966</v>
      </c>
      <c r="R269" s="30" t="s">
        <v>964</v>
      </c>
      <c r="S269" s="68"/>
      <c r="T269" s="1"/>
      <c r="U269" s="1"/>
      <c r="V269" s="17"/>
      <c r="W269" s="17">
        <v>150641100</v>
      </c>
      <c r="X269" s="17">
        <f t="shared" si="25"/>
        <v>168718032.00000003</v>
      </c>
      <c r="Y269" s="1"/>
      <c r="Z269" s="1">
        <v>2016</v>
      </c>
      <c r="AA269" s="75"/>
    </row>
    <row r="270" spans="1:27" ht="76.5" customHeight="1" x14ac:dyDescent="0.25">
      <c r="A270" s="20" t="s">
        <v>967</v>
      </c>
      <c r="B270" s="1" t="s">
        <v>826</v>
      </c>
      <c r="C270" s="1" t="s">
        <v>968</v>
      </c>
      <c r="D270" s="16" t="s">
        <v>969</v>
      </c>
      <c r="E270" s="12" t="s">
        <v>970</v>
      </c>
      <c r="F270" s="16" t="s">
        <v>969</v>
      </c>
      <c r="G270" s="12" t="s">
        <v>970</v>
      </c>
      <c r="H270" s="6" t="s">
        <v>971</v>
      </c>
      <c r="I270" s="12" t="s">
        <v>972</v>
      </c>
      <c r="J270" s="1" t="s">
        <v>38</v>
      </c>
      <c r="K270" s="2">
        <v>80</v>
      </c>
      <c r="L270" s="2">
        <v>710000000</v>
      </c>
      <c r="M270" s="3" t="s">
        <v>973</v>
      </c>
      <c r="N270" s="3" t="s">
        <v>596</v>
      </c>
      <c r="O270" s="3" t="s">
        <v>130</v>
      </c>
      <c r="P270" s="1"/>
      <c r="Q270" s="1" t="s">
        <v>150</v>
      </c>
      <c r="R270" s="30" t="s">
        <v>133</v>
      </c>
      <c r="S270" s="68"/>
      <c r="T270" s="1"/>
      <c r="U270" s="1"/>
      <c r="V270" s="17"/>
      <c r="W270" s="17">
        <v>0</v>
      </c>
      <c r="X270" s="17">
        <f>W270*1.12</f>
        <v>0</v>
      </c>
      <c r="Y270" s="1"/>
      <c r="Z270" s="1">
        <v>2016</v>
      </c>
      <c r="AA270" s="75"/>
    </row>
    <row r="271" spans="1:27" ht="76.5" customHeight="1" x14ac:dyDescent="0.25">
      <c r="A271" s="20" t="s">
        <v>1021</v>
      </c>
      <c r="B271" s="1" t="s">
        <v>826</v>
      </c>
      <c r="C271" s="1" t="s">
        <v>968</v>
      </c>
      <c r="D271" s="16" t="s">
        <v>969</v>
      </c>
      <c r="E271" s="12" t="s">
        <v>970</v>
      </c>
      <c r="F271" s="16" t="s">
        <v>969</v>
      </c>
      <c r="G271" s="12" t="s">
        <v>970</v>
      </c>
      <c r="H271" s="6" t="s">
        <v>971</v>
      </c>
      <c r="I271" s="12" t="s">
        <v>972</v>
      </c>
      <c r="J271" s="1" t="s">
        <v>4</v>
      </c>
      <c r="K271" s="2">
        <v>80</v>
      </c>
      <c r="L271" s="2">
        <v>710000000</v>
      </c>
      <c r="M271" s="3" t="s">
        <v>5</v>
      </c>
      <c r="N271" s="3" t="s">
        <v>1020</v>
      </c>
      <c r="O271" s="3" t="s">
        <v>1022</v>
      </c>
      <c r="P271" s="1"/>
      <c r="Q271" s="1" t="s">
        <v>150</v>
      </c>
      <c r="R271" s="30" t="s">
        <v>133</v>
      </c>
      <c r="S271" s="68"/>
      <c r="T271" s="1"/>
      <c r="U271" s="1"/>
      <c r="V271" s="17"/>
      <c r="W271" s="17">
        <v>9661724.2699999996</v>
      </c>
      <c r="X271" s="17">
        <f>W271*1.12</f>
        <v>10821131.182400001</v>
      </c>
      <c r="Y271" s="1"/>
      <c r="Z271" s="1">
        <v>2016</v>
      </c>
      <c r="AA271" s="75" t="s">
        <v>1023</v>
      </c>
    </row>
    <row r="272" spans="1:27" ht="76.5" customHeight="1" x14ac:dyDescent="0.25">
      <c r="A272" s="20" t="s">
        <v>974</v>
      </c>
      <c r="B272" s="1" t="s">
        <v>826</v>
      </c>
      <c r="C272" s="1" t="s">
        <v>912</v>
      </c>
      <c r="D272" s="2" t="s">
        <v>913</v>
      </c>
      <c r="E272" s="6" t="s">
        <v>914</v>
      </c>
      <c r="F272" s="2" t="s">
        <v>913</v>
      </c>
      <c r="G272" s="6" t="s">
        <v>914</v>
      </c>
      <c r="H272" s="2" t="s">
        <v>915</v>
      </c>
      <c r="I272" s="2" t="s">
        <v>919</v>
      </c>
      <c r="J272" s="1" t="s">
        <v>38</v>
      </c>
      <c r="K272" s="1">
        <v>100</v>
      </c>
      <c r="L272" s="2">
        <v>710000000</v>
      </c>
      <c r="M272" s="3" t="s">
        <v>5</v>
      </c>
      <c r="N272" s="3" t="s">
        <v>975</v>
      </c>
      <c r="O272" s="3" t="s">
        <v>54</v>
      </c>
      <c r="P272" s="2"/>
      <c r="Q272" s="1" t="s">
        <v>976</v>
      </c>
      <c r="R272" s="30" t="s">
        <v>865</v>
      </c>
      <c r="S272" s="1"/>
      <c r="T272" s="68"/>
      <c r="U272" s="31"/>
      <c r="V272" s="31"/>
      <c r="W272" s="31">
        <v>0</v>
      </c>
      <c r="X272" s="31">
        <f t="shared" ref="X272:X273" si="26">W272*1.12</f>
        <v>0</v>
      </c>
      <c r="Y272" s="31" t="s">
        <v>39</v>
      </c>
      <c r="Z272" s="1">
        <v>2016</v>
      </c>
      <c r="AA272" s="1"/>
    </row>
    <row r="273" spans="1:27" ht="76.5" customHeight="1" x14ac:dyDescent="0.25">
      <c r="A273" s="20" t="s">
        <v>1255</v>
      </c>
      <c r="B273" s="1" t="s">
        <v>826</v>
      </c>
      <c r="C273" s="1" t="s">
        <v>912</v>
      </c>
      <c r="D273" s="2" t="s">
        <v>913</v>
      </c>
      <c r="E273" s="6" t="s">
        <v>914</v>
      </c>
      <c r="F273" s="2" t="s">
        <v>913</v>
      </c>
      <c r="G273" s="6" t="s">
        <v>914</v>
      </c>
      <c r="H273" s="2" t="s">
        <v>1256</v>
      </c>
      <c r="I273" s="2" t="s">
        <v>1257</v>
      </c>
      <c r="J273" s="1" t="s">
        <v>38</v>
      </c>
      <c r="K273" s="1">
        <v>100</v>
      </c>
      <c r="L273" s="2">
        <v>710000000</v>
      </c>
      <c r="M273" s="3" t="s">
        <v>5</v>
      </c>
      <c r="N273" s="3" t="s">
        <v>975</v>
      </c>
      <c r="O273" s="3" t="s">
        <v>54</v>
      </c>
      <c r="P273" s="2"/>
      <c r="Q273" s="1" t="s">
        <v>976</v>
      </c>
      <c r="R273" s="30" t="s">
        <v>865</v>
      </c>
      <c r="S273" s="1"/>
      <c r="T273" s="68"/>
      <c r="U273" s="31"/>
      <c r="V273" s="31"/>
      <c r="W273" s="31">
        <v>14662274.15</v>
      </c>
      <c r="X273" s="31">
        <f t="shared" si="26"/>
        <v>16421747.048000002</v>
      </c>
      <c r="Y273" s="31" t="s">
        <v>39</v>
      </c>
      <c r="Z273" s="1">
        <v>2016</v>
      </c>
      <c r="AA273" s="1" t="s">
        <v>692</v>
      </c>
    </row>
    <row r="274" spans="1:27" ht="76.5" customHeight="1" x14ac:dyDescent="0.25">
      <c r="A274" s="20" t="s">
        <v>982</v>
      </c>
      <c r="B274" s="1" t="s">
        <v>0</v>
      </c>
      <c r="C274" s="1" t="s">
        <v>985</v>
      </c>
      <c r="D274" s="11" t="s">
        <v>986</v>
      </c>
      <c r="E274" s="11" t="s">
        <v>987</v>
      </c>
      <c r="F274" s="2" t="s">
        <v>986</v>
      </c>
      <c r="G274" s="2" t="s">
        <v>987</v>
      </c>
      <c r="H274" s="12" t="s">
        <v>988</v>
      </c>
      <c r="I274" s="1" t="s">
        <v>989</v>
      </c>
      <c r="J274" s="1" t="s">
        <v>38</v>
      </c>
      <c r="K274" s="2">
        <v>0</v>
      </c>
      <c r="L274" s="2">
        <v>710000000</v>
      </c>
      <c r="M274" s="3" t="s">
        <v>5</v>
      </c>
      <c r="N274" s="3" t="s">
        <v>407</v>
      </c>
      <c r="O274" s="2" t="s">
        <v>6</v>
      </c>
      <c r="P274" s="1"/>
      <c r="Q274" s="1" t="s">
        <v>990</v>
      </c>
      <c r="R274" s="30" t="s">
        <v>616</v>
      </c>
      <c r="S274" s="68"/>
      <c r="T274" s="1"/>
      <c r="U274" s="1"/>
      <c r="V274" s="17"/>
      <c r="W274" s="17">
        <v>19938600</v>
      </c>
      <c r="X274" s="17">
        <v>19938600</v>
      </c>
      <c r="Y274" s="1"/>
      <c r="Z274" s="1" t="s">
        <v>698</v>
      </c>
      <c r="AA274" s="75"/>
    </row>
    <row r="275" spans="1:27" ht="76.5" customHeight="1" x14ac:dyDescent="0.25">
      <c r="A275" s="20" t="s">
        <v>983</v>
      </c>
      <c r="B275" s="1" t="s">
        <v>0</v>
      </c>
      <c r="C275" s="1" t="s">
        <v>167</v>
      </c>
      <c r="D275" s="11" t="s">
        <v>59</v>
      </c>
      <c r="E275" s="11" t="s">
        <v>60</v>
      </c>
      <c r="F275" s="2" t="s">
        <v>59</v>
      </c>
      <c r="G275" s="2" t="s">
        <v>60</v>
      </c>
      <c r="H275" s="12" t="s">
        <v>991</v>
      </c>
      <c r="I275" s="1" t="s">
        <v>992</v>
      </c>
      <c r="J275" s="1" t="s">
        <v>38</v>
      </c>
      <c r="K275" s="2">
        <v>0</v>
      </c>
      <c r="L275" s="2">
        <v>710000000</v>
      </c>
      <c r="M275" s="3" t="s">
        <v>5</v>
      </c>
      <c r="N275" s="3" t="s">
        <v>596</v>
      </c>
      <c r="O275" s="2" t="s">
        <v>993</v>
      </c>
      <c r="P275" s="1"/>
      <c r="Q275" s="1" t="s">
        <v>994</v>
      </c>
      <c r="R275" s="30" t="s">
        <v>616</v>
      </c>
      <c r="S275" s="68"/>
      <c r="T275" s="1"/>
      <c r="U275" s="1"/>
      <c r="V275" s="17"/>
      <c r="W275" s="17">
        <v>11088000</v>
      </c>
      <c r="X275" s="17">
        <v>11088000</v>
      </c>
      <c r="Y275" s="1"/>
      <c r="Z275" s="1" t="s">
        <v>995</v>
      </c>
      <c r="AA275" s="75"/>
    </row>
    <row r="276" spans="1:27" ht="76.5" customHeight="1" x14ac:dyDescent="0.25">
      <c r="A276" s="20" t="s">
        <v>984</v>
      </c>
      <c r="B276" s="1" t="s">
        <v>0</v>
      </c>
      <c r="C276" s="1" t="s">
        <v>996</v>
      </c>
      <c r="D276" s="11" t="s">
        <v>997</v>
      </c>
      <c r="E276" s="11" t="s">
        <v>998</v>
      </c>
      <c r="F276" s="2" t="s">
        <v>997</v>
      </c>
      <c r="G276" s="2" t="s">
        <v>998</v>
      </c>
      <c r="H276" s="12" t="s">
        <v>999</v>
      </c>
      <c r="I276" s="1" t="s">
        <v>1000</v>
      </c>
      <c r="J276" s="1" t="s">
        <v>38</v>
      </c>
      <c r="K276" s="2">
        <v>0</v>
      </c>
      <c r="L276" s="2">
        <v>710000000</v>
      </c>
      <c r="M276" s="3" t="s">
        <v>5</v>
      </c>
      <c r="N276" s="3" t="s">
        <v>1001</v>
      </c>
      <c r="O276" s="2" t="s">
        <v>993</v>
      </c>
      <c r="P276" s="1"/>
      <c r="Q276" s="1" t="s">
        <v>1002</v>
      </c>
      <c r="R276" s="30" t="s">
        <v>616</v>
      </c>
      <c r="S276" s="68"/>
      <c r="T276" s="1"/>
      <c r="U276" s="1"/>
      <c r="V276" s="17"/>
      <c r="W276" s="17">
        <v>19008000</v>
      </c>
      <c r="X276" s="17">
        <v>19008000</v>
      </c>
      <c r="Y276" s="1"/>
      <c r="Z276" s="1" t="s">
        <v>1003</v>
      </c>
      <c r="AA276" s="75"/>
    </row>
    <row r="277" spans="1:27" ht="76.5" customHeight="1" x14ac:dyDescent="0.25">
      <c r="A277" s="20" t="s">
        <v>1019</v>
      </c>
      <c r="B277" s="1" t="s">
        <v>0</v>
      </c>
      <c r="C277" s="1" t="s">
        <v>266</v>
      </c>
      <c r="D277" s="12" t="s">
        <v>267</v>
      </c>
      <c r="E277" s="12" t="s">
        <v>268</v>
      </c>
      <c r="F277" s="12" t="s">
        <v>267</v>
      </c>
      <c r="G277" s="12" t="s">
        <v>268</v>
      </c>
      <c r="H277" s="12" t="s">
        <v>269</v>
      </c>
      <c r="I277" s="12" t="s">
        <v>270</v>
      </c>
      <c r="J277" s="1" t="s">
        <v>40</v>
      </c>
      <c r="K277" s="2">
        <v>100</v>
      </c>
      <c r="L277" s="2">
        <v>710000000</v>
      </c>
      <c r="M277" s="3" t="s">
        <v>5</v>
      </c>
      <c r="N277" s="3" t="s">
        <v>1020</v>
      </c>
      <c r="O277" s="2" t="s">
        <v>6</v>
      </c>
      <c r="P277" s="1"/>
      <c r="Q277" s="1" t="s">
        <v>150</v>
      </c>
      <c r="R277" s="30" t="s">
        <v>133</v>
      </c>
      <c r="S277" s="68"/>
      <c r="T277" s="1"/>
      <c r="U277" s="1"/>
      <c r="V277" s="17"/>
      <c r="W277" s="17">
        <v>2639150</v>
      </c>
      <c r="X277" s="17">
        <f t="shared" ref="X277" si="27">W277*1.12</f>
        <v>2955848.0000000005</v>
      </c>
      <c r="Y277" s="1"/>
      <c r="Z277" s="1">
        <v>2016</v>
      </c>
      <c r="AA277" s="75"/>
    </row>
    <row r="278" spans="1:27" ht="76.5" customHeight="1" x14ac:dyDescent="0.25">
      <c r="A278" s="20" t="s">
        <v>1024</v>
      </c>
      <c r="B278" s="1" t="s">
        <v>0</v>
      </c>
      <c r="C278" s="1" t="s">
        <v>968</v>
      </c>
      <c r="D278" s="16" t="s">
        <v>969</v>
      </c>
      <c r="E278" s="12" t="s">
        <v>970</v>
      </c>
      <c r="F278" s="16" t="s">
        <v>969</v>
      </c>
      <c r="G278" s="12" t="s">
        <v>970</v>
      </c>
      <c r="H278" s="6" t="s">
        <v>971</v>
      </c>
      <c r="I278" s="12" t="s">
        <v>972</v>
      </c>
      <c r="J278" s="1" t="s">
        <v>4</v>
      </c>
      <c r="K278" s="2">
        <v>80</v>
      </c>
      <c r="L278" s="2">
        <v>710000000</v>
      </c>
      <c r="M278" s="3" t="s">
        <v>5</v>
      </c>
      <c r="N278" s="3" t="s">
        <v>1020</v>
      </c>
      <c r="O278" s="3" t="s">
        <v>1025</v>
      </c>
      <c r="P278" s="1"/>
      <c r="Q278" s="1" t="s">
        <v>150</v>
      </c>
      <c r="R278" s="30" t="s">
        <v>133</v>
      </c>
      <c r="S278" s="68"/>
      <c r="T278" s="1"/>
      <c r="U278" s="1"/>
      <c r="V278" s="17"/>
      <c r="W278" s="17">
        <v>2713275.73</v>
      </c>
      <c r="X278" s="17">
        <f>W278*1.12</f>
        <v>3038868.8176000002</v>
      </c>
      <c r="Y278" s="1"/>
      <c r="Z278" s="1">
        <v>2016</v>
      </c>
      <c r="AA278" s="75"/>
    </row>
    <row r="279" spans="1:27" ht="76.5" customHeight="1" x14ac:dyDescent="0.25">
      <c r="A279" s="20" t="s">
        <v>1027</v>
      </c>
      <c r="B279" s="12" t="s">
        <v>0</v>
      </c>
      <c r="C279" s="12" t="s">
        <v>415</v>
      </c>
      <c r="D279" s="92" t="s">
        <v>416</v>
      </c>
      <c r="E279" s="12" t="s">
        <v>417</v>
      </c>
      <c r="F279" s="92" t="s">
        <v>416</v>
      </c>
      <c r="G279" s="12" t="s">
        <v>417</v>
      </c>
      <c r="H279" s="2" t="s">
        <v>1028</v>
      </c>
      <c r="I279" s="2" t="s">
        <v>1029</v>
      </c>
      <c r="J279" s="2" t="s">
        <v>38</v>
      </c>
      <c r="K279" s="19">
        <v>100</v>
      </c>
      <c r="L279" s="2">
        <v>710000000</v>
      </c>
      <c r="M279" s="3" t="s">
        <v>5</v>
      </c>
      <c r="N279" s="81" t="s">
        <v>1030</v>
      </c>
      <c r="O279" s="2" t="s">
        <v>1031</v>
      </c>
      <c r="P279" s="19"/>
      <c r="Q279" s="1" t="s">
        <v>1032</v>
      </c>
      <c r="R279" s="30" t="s">
        <v>133</v>
      </c>
      <c r="S279" s="19"/>
      <c r="T279" s="19"/>
      <c r="U279" s="21"/>
      <c r="V279" s="22"/>
      <c r="W279" s="17">
        <v>16259618</v>
      </c>
      <c r="X279" s="17">
        <v>18210772.16</v>
      </c>
      <c r="Y279" s="19" t="s">
        <v>39</v>
      </c>
      <c r="Z279" s="26">
        <v>2016</v>
      </c>
      <c r="AA279" s="19"/>
    </row>
    <row r="280" spans="1:27" ht="76.5" customHeight="1" x14ac:dyDescent="0.25">
      <c r="A280" s="20" t="s">
        <v>1033</v>
      </c>
      <c r="B280" s="93" t="s">
        <v>0</v>
      </c>
      <c r="C280" s="1" t="s">
        <v>186</v>
      </c>
      <c r="D280" s="1" t="s">
        <v>1034</v>
      </c>
      <c r="E280" s="77" t="s">
        <v>1035</v>
      </c>
      <c r="F280" s="1" t="s">
        <v>1034</v>
      </c>
      <c r="G280" s="77" t="s">
        <v>1035</v>
      </c>
      <c r="H280" s="77" t="s">
        <v>1036</v>
      </c>
      <c r="I280" s="77" t="s">
        <v>1037</v>
      </c>
      <c r="J280" s="94" t="s">
        <v>38</v>
      </c>
      <c r="K280" s="19">
        <v>50</v>
      </c>
      <c r="L280" s="2">
        <v>710000000</v>
      </c>
      <c r="M280" s="3" t="s">
        <v>648</v>
      </c>
      <c r="N280" s="3" t="s">
        <v>1020</v>
      </c>
      <c r="O280" s="77" t="s">
        <v>6</v>
      </c>
      <c r="P280" s="19"/>
      <c r="Q280" s="1" t="s">
        <v>150</v>
      </c>
      <c r="R280" s="30" t="s">
        <v>133</v>
      </c>
      <c r="S280" s="19"/>
      <c r="T280" s="19"/>
      <c r="U280" s="21"/>
      <c r="V280" s="22"/>
      <c r="W280" s="17">
        <v>10020000</v>
      </c>
      <c r="X280" s="17">
        <f>W280*1.12</f>
        <v>11222400.000000002</v>
      </c>
      <c r="Y280" s="19"/>
      <c r="Z280" s="78">
        <v>2016</v>
      </c>
      <c r="AA280" s="1"/>
    </row>
    <row r="281" spans="1:27" ht="76.5" customHeight="1" x14ac:dyDescent="0.25">
      <c r="A281" s="20" t="s">
        <v>1040</v>
      </c>
      <c r="B281" s="2" t="s">
        <v>0</v>
      </c>
      <c r="C281" s="30" t="s">
        <v>145</v>
      </c>
      <c r="D281" s="30" t="s">
        <v>148</v>
      </c>
      <c r="E281" s="30" t="s">
        <v>1041</v>
      </c>
      <c r="F281" s="30" t="s">
        <v>149</v>
      </c>
      <c r="G281" s="30" t="s">
        <v>1042</v>
      </c>
      <c r="H281" s="30" t="s">
        <v>1043</v>
      </c>
      <c r="I281" s="30" t="s">
        <v>1044</v>
      </c>
      <c r="J281" s="30" t="s">
        <v>38</v>
      </c>
      <c r="K281" s="95">
        <v>100</v>
      </c>
      <c r="L281" s="2">
        <v>710000000</v>
      </c>
      <c r="M281" s="3" t="s">
        <v>648</v>
      </c>
      <c r="N281" s="96" t="s">
        <v>1045</v>
      </c>
      <c r="O281" s="1" t="s">
        <v>6</v>
      </c>
      <c r="P281" s="1"/>
      <c r="Q281" s="1" t="s">
        <v>150</v>
      </c>
      <c r="R281" s="30" t="s">
        <v>133</v>
      </c>
      <c r="S281" s="1"/>
      <c r="T281" s="1"/>
      <c r="U281" s="1"/>
      <c r="V281" s="5"/>
      <c r="W281" s="5">
        <v>1893750</v>
      </c>
      <c r="X281" s="5">
        <v>2121000</v>
      </c>
      <c r="Y281" s="5"/>
      <c r="Z281" s="78">
        <v>2016</v>
      </c>
      <c r="AA281" s="1"/>
    </row>
    <row r="282" spans="1:27" ht="76.5" customHeight="1" x14ac:dyDescent="0.25">
      <c r="A282" s="20" t="s">
        <v>1049</v>
      </c>
      <c r="B282" s="2" t="s">
        <v>0</v>
      </c>
      <c r="C282" s="2" t="s">
        <v>1050</v>
      </c>
      <c r="D282" s="32" t="s">
        <v>1051</v>
      </c>
      <c r="E282" s="33" t="s">
        <v>1052</v>
      </c>
      <c r="F282" s="32" t="s">
        <v>1053</v>
      </c>
      <c r="G282" s="33" t="s">
        <v>1054</v>
      </c>
      <c r="H282" s="34" t="s">
        <v>1055</v>
      </c>
      <c r="I282" s="33" t="s">
        <v>1056</v>
      </c>
      <c r="J282" s="32" t="s">
        <v>38</v>
      </c>
      <c r="K282" s="1">
        <v>100</v>
      </c>
      <c r="L282" s="2">
        <v>710000000</v>
      </c>
      <c r="M282" s="3" t="s">
        <v>5</v>
      </c>
      <c r="N282" s="3" t="s">
        <v>975</v>
      </c>
      <c r="O282" s="32" t="s">
        <v>1057</v>
      </c>
      <c r="P282" s="32"/>
      <c r="Q282" s="1" t="s">
        <v>150</v>
      </c>
      <c r="R282" s="30" t="s">
        <v>133</v>
      </c>
      <c r="S282" s="32"/>
      <c r="T282" s="32"/>
      <c r="U282" s="35"/>
      <c r="V282" s="32"/>
      <c r="W282" s="36">
        <f>X282/1.12</f>
        <v>1266964.2857142857</v>
      </c>
      <c r="X282" s="37">
        <v>1419000</v>
      </c>
      <c r="Y282" s="32"/>
      <c r="Z282" s="32">
        <v>2016</v>
      </c>
      <c r="AA282" s="32"/>
    </row>
    <row r="283" spans="1:27" ht="76.5" customHeight="1" x14ac:dyDescent="0.25">
      <c r="A283" s="20" t="s">
        <v>1245</v>
      </c>
      <c r="B283" s="1" t="s">
        <v>0</v>
      </c>
      <c r="C283" s="1" t="s">
        <v>568</v>
      </c>
      <c r="D283" s="6" t="s">
        <v>569</v>
      </c>
      <c r="E283" s="6" t="s">
        <v>570</v>
      </c>
      <c r="F283" s="6" t="s">
        <v>571</v>
      </c>
      <c r="G283" s="6" t="s">
        <v>570</v>
      </c>
      <c r="H283" s="6" t="s">
        <v>574</v>
      </c>
      <c r="I283" s="6" t="s">
        <v>572</v>
      </c>
      <c r="J283" s="84" t="s">
        <v>38</v>
      </c>
      <c r="K283" s="84">
        <v>50</v>
      </c>
      <c r="L283" s="2">
        <v>710000000</v>
      </c>
      <c r="M283" s="3" t="s">
        <v>5</v>
      </c>
      <c r="N283" s="81" t="s">
        <v>975</v>
      </c>
      <c r="O283" s="92" t="s">
        <v>1247</v>
      </c>
      <c r="P283" s="81"/>
      <c r="Q283" s="81" t="s">
        <v>1248</v>
      </c>
      <c r="R283" s="30" t="s">
        <v>133</v>
      </c>
      <c r="S283" s="84"/>
      <c r="T283" s="84"/>
      <c r="U283" s="85"/>
      <c r="V283" s="38"/>
      <c r="W283" s="38">
        <v>0</v>
      </c>
      <c r="X283" s="85">
        <f>W283*1.12</f>
        <v>0</v>
      </c>
      <c r="Y283" s="84"/>
      <c r="Z283" s="81">
        <v>2016</v>
      </c>
      <c r="AA283" s="81" t="s">
        <v>549</v>
      </c>
    </row>
    <row r="284" spans="1:27" ht="76.5" customHeight="1" x14ac:dyDescent="0.25">
      <c r="A284" s="20" t="s">
        <v>1246</v>
      </c>
      <c r="B284" s="1" t="s">
        <v>0</v>
      </c>
      <c r="C284" s="1" t="s">
        <v>568</v>
      </c>
      <c r="D284" s="6" t="s">
        <v>569</v>
      </c>
      <c r="E284" s="6" t="s">
        <v>570</v>
      </c>
      <c r="F284" s="6" t="s">
        <v>571</v>
      </c>
      <c r="G284" s="6" t="s">
        <v>570</v>
      </c>
      <c r="H284" s="6" t="s">
        <v>574</v>
      </c>
      <c r="I284" s="6" t="s">
        <v>572</v>
      </c>
      <c r="J284" s="84" t="s">
        <v>4</v>
      </c>
      <c r="K284" s="84">
        <v>50</v>
      </c>
      <c r="L284" s="2">
        <v>710000000</v>
      </c>
      <c r="M284" s="3" t="s">
        <v>5</v>
      </c>
      <c r="N284" s="81" t="s">
        <v>975</v>
      </c>
      <c r="O284" s="92" t="s">
        <v>1247</v>
      </c>
      <c r="P284" s="81"/>
      <c r="Q284" s="81" t="s">
        <v>1249</v>
      </c>
      <c r="R284" s="30" t="s">
        <v>133</v>
      </c>
      <c r="S284" s="84"/>
      <c r="T284" s="84"/>
      <c r="U284" s="85"/>
      <c r="V284" s="85"/>
      <c r="W284" s="85">
        <v>0</v>
      </c>
      <c r="X284" s="85">
        <f>W284*1.12</f>
        <v>0</v>
      </c>
      <c r="Y284" s="84"/>
      <c r="Z284" s="81">
        <v>2016</v>
      </c>
      <c r="AA284" s="81"/>
    </row>
    <row r="285" spans="1:27" ht="76.5" customHeight="1" x14ac:dyDescent="0.25">
      <c r="A285" s="20" t="s">
        <v>1266</v>
      </c>
      <c r="B285" s="1" t="s">
        <v>0</v>
      </c>
      <c r="C285" s="1" t="s">
        <v>568</v>
      </c>
      <c r="D285" s="6" t="s">
        <v>569</v>
      </c>
      <c r="E285" s="6" t="s">
        <v>570</v>
      </c>
      <c r="F285" s="6" t="s">
        <v>571</v>
      </c>
      <c r="G285" s="6" t="s">
        <v>570</v>
      </c>
      <c r="H285" s="6" t="s">
        <v>574</v>
      </c>
      <c r="I285" s="6" t="s">
        <v>572</v>
      </c>
      <c r="J285" s="84" t="s">
        <v>4</v>
      </c>
      <c r="K285" s="84">
        <v>50</v>
      </c>
      <c r="L285" s="2">
        <v>710000000</v>
      </c>
      <c r="M285" s="3" t="s">
        <v>5</v>
      </c>
      <c r="N285" s="81" t="s">
        <v>588</v>
      </c>
      <c r="O285" s="92" t="s">
        <v>1247</v>
      </c>
      <c r="P285" s="81"/>
      <c r="Q285" s="1" t="s">
        <v>150</v>
      </c>
      <c r="R285" s="30" t="s">
        <v>133</v>
      </c>
      <c r="S285" s="84"/>
      <c r="T285" s="84"/>
      <c r="U285" s="85"/>
      <c r="V285" s="85"/>
      <c r="W285" s="85">
        <v>76533035.709999993</v>
      </c>
      <c r="X285" s="85">
        <f>W285*1.12</f>
        <v>85716999.995200008</v>
      </c>
      <c r="Y285" s="84"/>
      <c r="Z285" s="81">
        <v>2016</v>
      </c>
      <c r="AA285" s="81" t="s">
        <v>1267</v>
      </c>
    </row>
    <row r="286" spans="1:27" ht="76.5" customHeight="1" x14ac:dyDescent="0.25">
      <c r="A286" s="20" t="s">
        <v>1254</v>
      </c>
      <c r="B286" s="1" t="s">
        <v>0</v>
      </c>
      <c r="C286" s="1" t="s">
        <v>295</v>
      </c>
      <c r="D286" s="6" t="s">
        <v>296</v>
      </c>
      <c r="E286" s="12" t="s">
        <v>301</v>
      </c>
      <c r="F286" s="6" t="s">
        <v>296</v>
      </c>
      <c r="G286" s="12" t="s">
        <v>301</v>
      </c>
      <c r="H286" s="2" t="s">
        <v>490</v>
      </c>
      <c r="I286" s="2" t="s">
        <v>491</v>
      </c>
      <c r="J286" s="1" t="s">
        <v>38</v>
      </c>
      <c r="K286" s="2">
        <v>50</v>
      </c>
      <c r="L286" s="2">
        <v>710000000</v>
      </c>
      <c r="M286" s="3" t="s">
        <v>5</v>
      </c>
      <c r="N286" s="3" t="s">
        <v>975</v>
      </c>
      <c r="O286" s="2" t="s">
        <v>6</v>
      </c>
      <c r="P286" s="1"/>
      <c r="Q286" s="1" t="s">
        <v>150</v>
      </c>
      <c r="R286" s="30" t="s">
        <v>133</v>
      </c>
      <c r="S286" s="68"/>
      <c r="T286" s="1"/>
      <c r="U286" s="1"/>
      <c r="V286" s="17"/>
      <c r="W286" s="17">
        <v>9899167</v>
      </c>
      <c r="X286" s="17">
        <f t="shared" ref="X286:X288" si="28">W286*1.12</f>
        <v>11087067.040000001</v>
      </c>
      <c r="Y286" s="1" t="s">
        <v>39</v>
      </c>
      <c r="Z286" s="1">
        <v>2016</v>
      </c>
      <c r="AA286" s="75"/>
    </row>
    <row r="287" spans="1:27" ht="76.5" customHeight="1" x14ac:dyDescent="0.25">
      <c r="A287" s="20" t="s">
        <v>1258</v>
      </c>
      <c r="B287" s="1" t="s">
        <v>826</v>
      </c>
      <c r="C287" s="1" t="s">
        <v>912</v>
      </c>
      <c r="D287" s="2" t="s">
        <v>913</v>
      </c>
      <c r="E287" s="6" t="s">
        <v>914</v>
      </c>
      <c r="F287" s="2" t="s">
        <v>913</v>
      </c>
      <c r="G287" s="6" t="s">
        <v>914</v>
      </c>
      <c r="H287" s="2" t="s">
        <v>1260</v>
      </c>
      <c r="I287" s="2" t="s">
        <v>1261</v>
      </c>
      <c r="J287" s="1" t="s">
        <v>38</v>
      </c>
      <c r="K287" s="1">
        <v>100</v>
      </c>
      <c r="L287" s="2">
        <v>710000000</v>
      </c>
      <c r="M287" s="3" t="s">
        <v>5</v>
      </c>
      <c r="N287" s="3" t="s">
        <v>975</v>
      </c>
      <c r="O287" s="3" t="s">
        <v>54</v>
      </c>
      <c r="P287" s="2"/>
      <c r="Q287" s="1" t="s">
        <v>976</v>
      </c>
      <c r="R287" s="30" t="s">
        <v>865</v>
      </c>
      <c r="S287" s="1"/>
      <c r="T287" s="68"/>
      <c r="U287" s="31"/>
      <c r="V287" s="31"/>
      <c r="W287" s="31">
        <v>5206351.6500000004</v>
      </c>
      <c r="X287" s="31">
        <f t="shared" si="28"/>
        <v>5831113.8480000012</v>
      </c>
      <c r="Y287" s="31" t="s">
        <v>39</v>
      </c>
      <c r="Z287" s="1">
        <v>2016</v>
      </c>
      <c r="AA287" s="1"/>
    </row>
    <row r="288" spans="1:27" ht="76.5" customHeight="1" x14ac:dyDescent="0.25">
      <c r="A288" s="20" t="s">
        <v>1259</v>
      </c>
      <c r="B288" s="1" t="s">
        <v>826</v>
      </c>
      <c r="C288" s="1" t="s">
        <v>912</v>
      </c>
      <c r="D288" s="2" t="s">
        <v>913</v>
      </c>
      <c r="E288" s="6" t="s">
        <v>914</v>
      </c>
      <c r="F288" s="2" t="s">
        <v>913</v>
      </c>
      <c r="G288" s="6" t="s">
        <v>914</v>
      </c>
      <c r="H288" s="2" t="s">
        <v>1262</v>
      </c>
      <c r="I288" s="2" t="s">
        <v>1263</v>
      </c>
      <c r="J288" s="1" t="s">
        <v>38</v>
      </c>
      <c r="K288" s="1">
        <v>100</v>
      </c>
      <c r="L288" s="2">
        <v>710000000</v>
      </c>
      <c r="M288" s="3" t="s">
        <v>5</v>
      </c>
      <c r="N288" s="3" t="s">
        <v>975</v>
      </c>
      <c r="O288" s="3" t="s">
        <v>54</v>
      </c>
      <c r="P288" s="2"/>
      <c r="Q288" s="1" t="s">
        <v>976</v>
      </c>
      <c r="R288" s="30" t="s">
        <v>865</v>
      </c>
      <c r="S288" s="1"/>
      <c r="T288" s="68"/>
      <c r="U288" s="31"/>
      <c r="V288" s="31"/>
      <c r="W288" s="31">
        <v>5068194.7300000004</v>
      </c>
      <c r="X288" s="31">
        <f t="shared" si="28"/>
        <v>5676378.0976000009</v>
      </c>
      <c r="Y288" s="31" t="s">
        <v>39</v>
      </c>
      <c r="Z288" s="1">
        <v>2016</v>
      </c>
      <c r="AA288" s="1"/>
    </row>
    <row r="289" spans="1:27" ht="76.5" customHeight="1" x14ac:dyDescent="0.25">
      <c r="A289" s="20" t="s">
        <v>1271</v>
      </c>
      <c r="B289" s="1" t="s">
        <v>0</v>
      </c>
      <c r="C289" s="1" t="s">
        <v>676</v>
      </c>
      <c r="D289" s="6" t="s">
        <v>677</v>
      </c>
      <c r="E289" s="6" t="s">
        <v>678</v>
      </c>
      <c r="F289" s="6" t="s">
        <v>677</v>
      </c>
      <c r="G289" s="6" t="s">
        <v>678</v>
      </c>
      <c r="H289" s="6" t="s">
        <v>1273</v>
      </c>
      <c r="I289" s="6" t="s">
        <v>1272</v>
      </c>
      <c r="J289" s="84" t="s">
        <v>38</v>
      </c>
      <c r="K289" s="84">
        <v>80</v>
      </c>
      <c r="L289" s="2">
        <v>710000000</v>
      </c>
      <c r="M289" s="3" t="s">
        <v>5</v>
      </c>
      <c r="N289" s="81" t="s">
        <v>588</v>
      </c>
      <c r="O289" s="92" t="s">
        <v>6</v>
      </c>
      <c r="P289" s="81"/>
      <c r="Q289" s="1" t="s">
        <v>150</v>
      </c>
      <c r="R289" s="30" t="s">
        <v>133</v>
      </c>
      <c r="S289" s="84"/>
      <c r="T289" s="84"/>
      <c r="U289" s="85"/>
      <c r="V289" s="85"/>
      <c r="W289" s="85">
        <f>X289/1.12</f>
        <v>1892857.1428571427</v>
      </c>
      <c r="X289" s="85">
        <v>2120000</v>
      </c>
      <c r="Y289" s="84"/>
      <c r="Z289" s="81">
        <v>2016</v>
      </c>
      <c r="AA289" s="81"/>
    </row>
    <row r="290" spans="1:27" ht="76.5" customHeight="1" x14ac:dyDescent="0.25">
      <c r="A290" s="20" t="s">
        <v>1274</v>
      </c>
      <c r="B290" s="1" t="s">
        <v>0</v>
      </c>
      <c r="C290" s="1" t="s">
        <v>1275</v>
      </c>
      <c r="D290" s="6" t="s">
        <v>1276</v>
      </c>
      <c r="E290" s="6" t="s">
        <v>1277</v>
      </c>
      <c r="F290" s="6" t="s">
        <v>1276</v>
      </c>
      <c r="G290" s="6" t="s">
        <v>1277</v>
      </c>
      <c r="H290" s="6" t="s">
        <v>1278</v>
      </c>
      <c r="I290" s="6" t="s">
        <v>1279</v>
      </c>
      <c r="J290" s="84" t="s">
        <v>40</v>
      </c>
      <c r="K290" s="84">
        <v>80</v>
      </c>
      <c r="L290" s="2">
        <v>710000000</v>
      </c>
      <c r="M290" s="3" t="s">
        <v>5</v>
      </c>
      <c r="N290" s="81" t="s">
        <v>588</v>
      </c>
      <c r="O290" s="92" t="s">
        <v>6</v>
      </c>
      <c r="P290" s="81"/>
      <c r="Q290" s="1" t="s">
        <v>150</v>
      </c>
      <c r="R290" s="30" t="s">
        <v>133</v>
      </c>
      <c r="S290" s="84"/>
      <c r="T290" s="84"/>
      <c r="U290" s="85"/>
      <c r="V290" s="85"/>
      <c r="W290" s="85">
        <v>0</v>
      </c>
      <c r="X290" s="85">
        <f>W290*1.12</f>
        <v>0</v>
      </c>
      <c r="Y290" s="84"/>
      <c r="Z290" s="81">
        <v>2016</v>
      </c>
      <c r="AA290" s="81"/>
    </row>
    <row r="291" spans="1:27" ht="76.5" customHeight="1" x14ac:dyDescent="0.25">
      <c r="A291" s="20" t="s">
        <v>1313</v>
      </c>
      <c r="B291" s="1" t="s">
        <v>0</v>
      </c>
      <c r="C291" s="1" t="s">
        <v>1275</v>
      </c>
      <c r="D291" s="6" t="s">
        <v>1276</v>
      </c>
      <c r="E291" s="6" t="s">
        <v>1277</v>
      </c>
      <c r="F291" s="6" t="s">
        <v>1276</v>
      </c>
      <c r="G291" s="6" t="s">
        <v>1277</v>
      </c>
      <c r="H291" s="6" t="s">
        <v>1278</v>
      </c>
      <c r="I291" s="6" t="s">
        <v>1279</v>
      </c>
      <c r="J291" s="84" t="s">
        <v>40</v>
      </c>
      <c r="K291" s="84">
        <v>80</v>
      </c>
      <c r="L291" s="2">
        <v>710000000</v>
      </c>
      <c r="M291" s="3" t="s">
        <v>5</v>
      </c>
      <c r="N291" s="81" t="s">
        <v>1295</v>
      </c>
      <c r="O291" s="92" t="s">
        <v>6</v>
      </c>
      <c r="P291" s="81"/>
      <c r="Q291" s="1" t="s">
        <v>150</v>
      </c>
      <c r="R291" s="30" t="s">
        <v>133</v>
      </c>
      <c r="S291" s="84"/>
      <c r="T291" s="84"/>
      <c r="U291" s="85"/>
      <c r="V291" s="85"/>
      <c r="W291" s="85">
        <v>7095000</v>
      </c>
      <c r="X291" s="85">
        <f>W291*1.12</f>
        <v>7946400.0000000009</v>
      </c>
      <c r="Y291" s="84"/>
      <c r="Z291" s="81">
        <v>2016</v>
      </c>
      <c r="AA291" s="81" t="s">
        <v>1314</v>
      </c>
    </row>
    <row r="292" spans="1:27" ht="76.5" customHeight="1" x14ac:dyDescent="0.25">
      <c r="A292" s="20" t="s">
        <v>1284</v>
      </c>
      <c r="B292" s="1" t="s">
        <v>0</v>
      </c>
      <c r="C292" s="1" t="s">
        <v>142</v>
      </c>
      <c r="D292" s="2" t="s">
        <v>147</v>
      </c>
      <c r="E292" s="6" t="s">
        <v>1286</v>
      </c>
      <c r="F292" s="2" t="s">
        <v>147</v>
      </c>
      <c r="G292" s="6" t="s">
        <v>1286</v>
      </c>
      <c r="H292" s="6" t="s">
        <v>143</v>
      </c>
      <c r="I292" s="6" t="s">
        <v>144</v>
      </c>
      <c r="J292" s="1" t="s">
        <v>38</v>
      </c>
      <c r="K292" s="1">
        <v>100</v>
      </c>
      <c r="L292" s="2">
        <v>710000000</v>
      </c>
      <c r="M292" s="3" t="s">
        <v>5</v>
      </c>
      <c r="N292" s="3" t="s">
        <v>1287</v>
      </c>
      <c r="O292" s="3" t="s">
        <v>54</v>
      </c>
      <c r="P292" s="2"/>
      <c r="Q292" s="1" t="s">
        <v>150</v>
      </c>
      <c r="R292" s="30" t="s">
        <v>133</v>
      </c>
      <c r="S292" s="1"/>
      <c r="T292" s="68"/>
      <c r="U292" s="17"/>
      <c r="V292" s="17"/>
      <c r="W292" s="17">
        <v>200000</v>
      </c>
      <c r="X292" s="17">
        <f t="shared" ref="X292:X295" si="29">W292*1.12</f>
        <v>224000.00000000003</v>
      </c>
      <c r="Y292" s="17"/>
      <c r="Z292" s="1">
        <v>2016</v>
      </c>
      <c r="AA292" s="1"/>
    </row>
    <row r="293" spans="1:27" ht="76.5" customHeight="1" x14ac:dyDescent="0.25">
      <c r="A293" s="20" t="s">
        <v>1292</v>
      </c>
      <c r="B293" s="1" t="s">
        <v>0</v>
      </c>
      <c r="C293" s="1" t="s">
        <v>140</v>
      </c>
      <c r="D293" s="2" t="s">
        <v>89</v>
      </c>
      <c r="E293" s="6" t="s">
        <v>357</v>
      </c>
      <c r="F293" s="2" t="s">
        <v>90</v>
      </c>
      <c r="G293" s="6" t="s">
        <v>870</v>
      </c>
      <c r="H293" s="2" t="s">
        <v>1293</v>
      </c>
      <c r="I293" s="2" t="s">
        <v>1294</v>
      </c>
      <c r="J293" s="1" t="s">
        <v>4</v>
      </c>
      <c r="K293" s="1">
        <v>100</v>
      </c>
      <c r="L293" s="2">
        <v>710000000</v>
      </c>
      <c r="M293" s="3" t="s">
        <v>5</v>
      </c>
      <c r="N293" s="3" t="s">
        <v>1295</v>
      </c>
      <c r="O293" s="3" t="s">
        <v>878</v>
      </c>
      <c r="P293" s="2"/>
      <c r="Q293" s="1" t="s">
        <v>1296</v>
      </c>
      <c r="R293" s="30" t="s">
        <v>133</v>
      </c>
      <c r="S293" s="1"/>
      <c r="T293" s="68"/>
      <c r="U293" s="17"/>
      <c r="V293" s="17"/>
      <c r="W293" s="17">
        <v>274000000</v>
      </c>
      <c r="X293" s="17">
        <f t="shared" si="29"/>
        <v>306880000</v>
      </c>
      <c r="Y293" s="17"/>
      <c r="Z293" s="1">
        <v>2016</v>
      </c>
      <c r="AA293" s="1"/>
    </row>
    <row r="294" spans="1:27" ht="76.5" customHeight="1" x14ac:dyDescent="0.25">
      <c r="A294" s="20" t="s">
        <v>1304</v>
      </c>
      <c r="B294" s="1" t="s">
        <v>0</v>
      </c>
      <c r="C294" s="1" t="s">
        <v>140</v>
      </c>
      <c r="D294" s="2" t="s">
        <v>89</v>
      </c>
      <c r="E294" s="6" t="s">
        <v>357</v>
      </c>
      <c r="F294" s="2" t="s">
        <v>90</v>
      </c>
      <c r="G294" s="6" t="s">
        <v>870</v>
      </c>
      <c r="H294" s="2" t="s">
        <v>1305</v>
      </c>
      <c r="I294" s="2" t="s">
        <v>1294</v>
      </c>
      <c r="J294" s="1" t="s">
        <v>38</v>
      </c>
      <c r="K294" s="1">
        <v>100</v>
      </c>
      <c r="L294" s="2">
        <v>710000000</v>
      </c>
      <c r="M294" s="3" t="s">
        <v>5</v>
      </c>
      <c r="N294" s="3" t="s">
        <v>1287</v>
      </c>
      <c r="O294" s="3" t="s">
        <v>878</v>
      </c>
      <c r="P294" s="2"/>
      <c r="Q294" s="1" t="s">
        <v>1310</v>
      </c>
      <c r="R294" s="30" t="s">
        <v>133</v>
      </c>
      <c r="S294" s="1"/>
      <c r="T294" s="68"/>
      <c r="U294" s="17"/>
      <c r="V294" s="17"/>
      <c r="W294" s="17">
        <v>274000000</v>
      </c>
      <c r="X294" s="17">
        <f t="shared" si="29"/>
        <v>306880000</v>
      </c>
      <c r="Y294" s="17"/>
      <c r="Z294" s="1">
        <v>2016</v>
      </c>
      <c r="AA294" s="1"/>
    </row>
    <row r="295" spans="1:27" ht="76.5" customHeight="1" x14ac:dyDescent="0.25">
      <c r="A295" s="20" t="s">
        <v>1306</v>
      </c>
      <c r="B295" s="1" t="s">
        <v>0</v>
      </c>
      <c r="C295" s="1" t="s">
        <v>890</v>
      </c>
      <c r="D295" s="2" t="s">
        <v>891</v>
      </c>
      <c r="E295" s="6" t="s">
        <v>892</v>
      </c>
      <c r="F295" s="2" t="s">
        <v>891</v>
      </c>
      <c r="G295" s="6" t="s">
        <v>892</v>
      </c>
      <c r="H295" s="2" t="s">
        <v>1307</v>
      </c>
      <c r="I295" s="2" t="s">
        <v>1308</v>
      </c>
      <c r="J295" s="1" t="s">
        <v>38</v>
      </c>
      <c r="K295" s="1">
        <v>100</v>
      </c>
      <c r="L295" s="2">
        <v>710000000</v>
      </c>
      <c r="M295" s="3" t="s">
        <v>5</v>
      </c>
      <c r="N295" s="3" t="s">
        <v>1287</v>
      </c>
      <c r="O295" s="3" t="s">
        <v>904</v>
      </c>
      <c r="P295" s="2"/>
      <c r="Q295" s="1" t="s">
        <v>1309</v>
      </c>
      <c r="R295" s="30" t="s">
        <v>133</v>
      </c>
      <c r="S295" s="1"/>
      <c r="T295" s="68"/>
      <c r="U295" s="17"/>
      <c r="V295" s="17"/>
      <c r="W295" s="39">
        <v>9000000</v>
      </c>
      <c r="X295" s="17">
        <f t="shared" si="29"/>
        <v>10080000.000000002</v>
      </c>
      <c r="Y295" s="17"/>
      <c r="Z295" s="1">
        <v>2016</v>
      </c>
      <c r="AA295" s="1"/>
    </row>
    <row r="296" spans="1:27" ht="76.5" customHeight="1" x14ac:dyDescent="0.25">
      <c r="A296" s="20" t="s">
        <v>1322</v>
      </c>
      <c r="B296" s="76" t="s">
        <v>0</v>
      </c>
      <c r="C296" s="11" t="s">
        <v>230</v>
      </c>
      <c r="D296" s="2" t="s">
        <v>231</v>
      </c>
      <c r="E296" s="2" t="s">
        <v>1323</v>
      </c>
      <c r="F296" s="12" t="s">
        <v>231</v>
      </c>
      <c r="G296" s="2" t="s">
        <v>1323</v>
      </c>
      <c r="H296" s="2" t="s">
        <v>1324</v>
      </c>
      <c r="I296" s="2" t="s">
        <v>1325</v>
      </c>
      <c r="J296" s="77" t="s">
        <v>38</v>
      </c>
      <c r="K296" s="19">
        <v>50</v>
      </c>
      <c r="L296" s="2">
        <v>710000000</v>
      </c>
      <c r="M296" s="3" t="s">
        <v>5</v>
      </c>
      <c r="N296" s="81" t="s">
        <v>1295</v>
      </c>
      <c r="O296" s="92" t="s">
        <v>6</v>
      </c>
      <c r="P296" s="19"/>
      <c r="Q296" s="1" t="s">
        <v>150</v>
      </c>
      <c r="R296" s="30" t="s">
        <v>133</v>
      </c>
      <c r="S296" s="19"/>
      <c r="T296" s="19"/>
      <c r="U296" s="21"/>
      <c r="V296" s="22"/>
      <c r="W296" s="85">
        <v>28000000</v>
      </c>
      <c r="X296" s="85">
        <f>W296*1.12</f>
        <v>31360000.000000004</v>
      </c>
      <c r="Y296" s="19"/>
      <c r="Z296" s="78">
        <v>2016</v>
      </c>
      <c r="AA296" s="79"/>
    </row>
    <row r="297" spans="1:27" ht="15" customHeight="1" x14ac:dyDescent="0.25">
      <c r="A297" s="67" t="s">
        <v>126</v>
      </c>
      <c r="B297" s="97"/>
      <c r="C297" s="97"/>
      <c r="D297" s="97"/>
      <c r="E297" s="97"/>
      <c r="F297" s="97"/>
      <c r="G297" s="97"/>
      <c r="H297" s="97"/>
      <c r="I297" s="97"/>
      <c r="J297" s="97"/>
      <c r="K297" s="97"/>
      <c r="L297" s="97"/>
      <c r="M297" s="97"/>
      <c r="N297" s="97"/>
      <c r="O297" s="97"/>
      <c r="P297" s="97"/>
      <c r="Q297" s="97"/>
      <c r="R297" s="97"/>
      <c r="S297" s="97"/>
      <c r="T297" s="97"/>
      <c r="U297" s="97"/>
      <c r="V297" s="97"/>
      <c r="W297" s="98">
        <f>SUBTOTAL(9,W104:W296)</f>
        <v>14872092800.161242</v>
      </c>
      <c r="X297" s="98">
        <f>SUBTOTAL(9,X104:X296)</f>
        <v>16574633912.780598</v>
      </c>
      <c r="Y297" s="97"/>
      <c r="Z297" s="97"/>
      <c r="AA297" s="97"/>
    </row>
    <row r="298" spans="1:27" ht="15" customHeight="1" x14ac:dyDescent="0.25">
      <c r="A298" s="67" t="s">
        <v>127</v>
      </c>
      <c r="B298" s="97"/>
      <c r="C298" s="97"/>
      <c r="D298" s="97"/>
      <c r="E298" s="97"/>
      <c r="F298" s="97"/>
      <c r="G298" s="97"/>
      <c r="H298" s="97"/>
      <c r="I298" s="97"/>
      <c r="J298" s="97"/>
      <c r="K298" s="97"/>
      <c r="L298" s="97"/>
      <c r="M298" s="97"/>
      <c r="N298" s="97"/>
      <c r="O298" s="97"/>
      <c r="P298" s="97"/>
      <c r="Q298" s="97"/>
      <c r="R298" s="97"/>
      <c r="S298" s="97"/>
      <c r="T298" s="97"/>
      <c r="U298" s="97"/>
      <c r="V298" s="97"/>
      <c r="W298" s="98">
        <f>W88+W297+W102</f>
        <v>113556042682.37955</v>
      </c>
      <c r="X298" s="98">
        <f>X88+X297+X102</f>
        <v>127100657780.86511</v>
      </c>
      <c r="Y298" s="97"/>
      <c r="Z298" s="97"/>
      <c r="AA298" s="97"/>
    </row>
    <row r="303" spans="1:27" x14ac:dyDescent="0.25">
      <c r="R303" s="99"/>
    </row>
    <row r="304" spans="1:27" x14ac:dyDescent="0.25">
      <c r="R304" s="99"/>
    </row>
  </sheetData>
  <autoFilter ref="A34:AA34"/>
  <mergeCells count="40">
    <mergeCell ref="V24:AA25"/>
    <mergeCell ref="V18:AA19"/>
    <mergeCell ref="AA32:AA33"/>
    <mergeCell ref="V8:AA9"/>
    <mergeCell ref="Z32:Z33"/>
    <mergeCell ref="V26:AA27"/>
    <mergeCell ref="V28:AA29"/>
    <mergeCell ref="A4:AA4"/>
    <mergeCell ref="V6:AA7"/>
    <mergeCell ref="R32:R33"/>
    <mergeCell ref="G32:G33"/>
    <mergeCell ref="H32:H33"/>
    <mergeCell ref="I32:I33"/>
    <mergeCell ref="J32:J33"/>
    <mergeCell ref="K32:K33"/>
    <mergeCell ref="L32:L33"/>
    <mergeCell ref="M32:M33"/>
    <mergeCell ref="N32:N33"/>
    <mergeCell ref="O32:O33"/>
    <mergeCell ref="P32:P33"/>
    <mergeCell ref="A32:A33"/>
    <mergeCell ref="B32:B33"/>
    <mergeCell ref="C32:C33"/>
    <mergeCell ref="D32:D33"/>
    <mergeCell ref="E32:E33"/>
    <mergeCell ref="F32:F33"/>
    <mergeCell ref="Y32:Y33"/>
    <mergeCell ref="Q32:Q33"/>
    <mergeCell ref="S32:S33"/>
    <mergeCell ref="T32:T33"/>
    <mergeCell ref="U32:U33"/>
    <mergeCell ref="V32:V33"/>
    <mergeCell ref="W32:W33"/>
    <mergeCell ref="V10:AA11"/>
    <mergeCell ref="V12:AA13"/>
    <mergeCell ref="V14:AA15"/>
    <mergeCell ref="V16:AA17"/>
    <mergeCell ref="X32:X33"/>
    <mergeCell ref="V22:AA23"/>
    <mergeCell ref="V20:AA21"/>
  </mergeCells>
  <pageMargins left="0" right="0" top="0" bottom="0"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2016-08-29T10:50:39Z</dcterms:modified>
</cp:coreProperties>
</file>