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0" yWindow="345" windowWidth="25230" windowHeight="6810"/>
  </bookViews>
  <sheets>
    <sheet name="План закупок" sheetId="6" r:id="rId1"/>
  </sheets>
  <definedNames>
    <definedName name="_xlnm._FilterDatabase" localSheetId="0" hidden="1">'План закупок'!$A$17:$AA$145</definedName>
  </definedNames>
  <calcPr calcId="145621"/>
</workbook>
</file>

<file path=xl/calcChain.xml><?xml version="1.0" encoding="utf-8"?>
<calcChain xmlns="http://schemas.openxmlformats.org/spreadsheetml/2006/main">
  <c r="X143" i="6" l="1"/>
  <c r="X46" i="6"/>
  <c r="X49" i="6"/>
  <c r="X142" i="6" l="1"/>
  <c r="X141" i="6"/>
  <c r="X122" i="6"/>
  <c r="X140" i="6" l="1"/>
  <c r="X139" i="6"/>
  <c r="X138" i="6" l="1"/>
  <c r="X137" i="6"/>
  <c r="X136" i="6"/>
  <c r="X135" i="6"/>
  <c r="X23" i="6" l="1"/>
  <c r="V23" i="6"/>
  <c r="X22" i="6"/>
  <c r="V22" i="6"/>
  <c r="W21" i="6"/>
  <c r="X21" i="6" s="1"/>
  <c r="W20" i="6"/>
  <c r="V20" i="6" s="1"/>
  <c r="X20" i="6" l="1"/>
  <c r="V21" i="6"/>
  <c r="X134" i="6"/>
  <c r="X133" i="6"/>
  <c r="X132" i="6" l="1"/>
  <c r="X77" i="6"/>
  <c r="X71" i="6"/>
  <c r="X131" i="6"/>
  <c r="X117" i="6" l="1"/>
  <c r="X59" i="6"/>
  <c r="X130" i="6"/>
  <c r="W29" i="6" l="1"/>
  <c r="X129" i="6" l="1"/>
  <c r="X128" i="6" l="1"/>
  <c r="X28" i="6" l="1"/>
  <c r="X27" i="6"/>
  <c r="X127" i="6" l="1"/>
  <c r="X110" i="6" l="1"/>
  <c r="X104" i="6"/>
  <c r="X32" i="6" l="1"/>
  <c r="X38" i="6"/>
  <c r="X94" i="6"/>
  <c r="X126" i="6" l="1"/>
  <c r="W19" i="6" l="1"/>
  <c r="W24" i="6" s="1"/>
  <c r="X125" i="6"/>
  <c r="X19" i="6" l="1"/>
  <c r="X24" i="6" s="1"/>
  <c r="X124" i="6"/>
  <c r="X106" i="6" l="1"/>
  <c r="X58" i="6" l="1"/>
  <c r="X57" i="6"/>
  <c r="X53" i="6" l="1"/>
  <c r="X123" i="6" l="1"/>
  <c r="X51" i="6" l="1"/>
  <c r="X50" i="6"/>
  <c r="X97" i="6" l="1"/>
  <c r="X121" i="6" l="1"/>
  <c r="X120" i="6"/>
  <c r="X36" i="6" l="1"/>
  <c r="X119" i="6" l="1"/>
  <c r="X64" i="6" l="1"/>
  <c r="X118" i="6"/>
  <c r="X116" i="6"/>
  <c r="X115" i="6" l="1"/>
  <c r="X114" i="6"/>
  <c r="X113" i="6"/>
  <c r="X86" i="6" l="1"/>
  <c r="X62" i="6"/>
  <c r="W112" i="6" l="1"/>
  <c r="X112" i="6" s="1"/>
  <c r="W111" i="6"/>
  <c r="X111" i="6" s="1"/>
  <c r="X109" i="6"/>
  <c r="X108" i="6"/>
  <c r="X107" i="6"/>
  <c r="X105" i="6"/>
  <c r="X103" i="6"/>
  <c r="W102" i="6"/>
  <c r="X102" i="6" s="1"/>
  <c r="W101" i="6"/>
  <c r="X100" i="6"/>
  <c r="X99" i="6"/>
  <c r="X98" i="6"/>
  <c r="X96" i="6"/>
  <c r="X95" i="6"/>
  <c r="X93" i="6"/>
  <c r="X92" i="6"/>
  <c r="X91" i="6"/>
  <c r="X90" i="6"/>
  <c r="X89" i="6"/>
  <c r="X88" i="6"/>
  <c r="X87" i="6"/>
  <c r="X85" i="6"/>
  <c r="X84" i="6"/>
  <c r="X83" i="6"/>
  <c r="X82" i="6"/>
  <c r="X81" i="6"/>
  <c r="X80" i="6"/>
  <c r="X79" i="6"/>
  <c r="X78" i="6"/>
  <c r="X76" i="6"/>
  <c r="X75" i="6"/>
  <c r="X74" i="6"/>
  <c r="X73" i="6"/>
  <c r="X72" i="6"/>
  <c r="X70" i="6"/>
  <c r="X69" i="6"/>
  <c r="X68" i="6"/>
  <c r="X67" i="6"/>
  <c r="X66" i="6"/>
  <c r="X65" i="6"/>
  <c r="X63" i="6"/>
  <c r="X61" i="6"/>
  <c r="X60" i="6"/>
  <c r="X56" i="6"/>
  <c r="X55" i="6"/>
  <c r="X54" i="6"/>
  <c r="X52" i="6"/>
  <c r="X48" i="6"/>
  <c r="X47" i="6"/>
  <c r="X45" i="6"/>
  <c r="X44" i="6"/>
  <c r="X43" i="6"/>
  <c r="X42" i="6"/>
  <c r="X41" i="6"/>
  <c r="X40" i="6"/>
  <c r="X39" i="6"/>
  <c r="X37" i="6"/>
  <c r="X35" i="6"/>
  <c r="X34" i="6"/>
  <c r="X33" i="6"/>
  <c r="X31" i="6"/>
  <c r="X26" i="6"/>
  <c r="X29" i="6" s="1"/>
  <c r="W144" i="6" l="1"/>
  <c r="W145" i="6" s="1"/>
  <c r="X101" i="6"/>
  <c r="X144" i="6" s="1"/>
  <c r="X145" i="6" l="1"/>
</calcChain>
</file>

<file path=xl/sharedStrings.xml><?xml version="1.0" encoding="utf-8"?>
<sst xmlns="http://schemas.openxmlformats.org/spreadsheetml/2006/main" count="1885" uniqueCount="703">
  <si>
    <t>АО "РД "КазМунайГаз"</t>
  </si>
  <si>
    <t>Услуги по сопровождению и технической поддержке информационной системы</t>
  </si>
  <si>
    <t>Услуги по сопровождению и развитию системы SAP</t>
  </si>
  <si>
    <t xml:space="preserve">SAP жүйесін жүргізу және  дамыту бойынша қызмет атқарулар </t>
  </si>
  <si>
    <t>ЭОТТ</t>
  </si>
  <si>
    <t>г.Астана, пр.Кабанбай батыра 17</t>
  </si>
  <si>
    <t>г.Астана</t>
  </si>
  <si>
    <t>Услуги по технической поддержке системы SAP</t>
  </si>
  <si>
    <t xml:space="preserve">SAP жүйесін техникалық қамтамасыз ету бойынша қызмет атқарулар </t>
  </si>
  <si>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</si>
  <si>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</si>
  <si>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</si>
  <si>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</si>
  <si>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</si>
  <si>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</si>
  <si>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</si>
  <si>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</si>
  <si>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</si>
  <si>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</si>
  <si>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</si>
  <si>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</si>
  <si>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</si>
  <si>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</si>
  <si>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</si>
  <si>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</si>
  <si>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</si>
  <si>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</si>
  <si>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</si>
  <si>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</si>
  <si>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</si>
  <si>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</si>
  <si>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</si>
  <si>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</si>
  <si>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</si>
  <si>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</si>
  <si>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</si>
  <si>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У</t>
  </si>
  <si>
    <t>2 У</t>
  </si>
  <si>
    <t>ОИ</t>
  </si>
  <si>
    <t>ОВХ</t>
  </si>
  <si>
    <t>ЭЦПП</t>
  </si>
  <si>
    <t>Услуги по аренде легковых автомобилей с водителем</t>
  </si>
  <si>
    <t> Жеңіл автомобильдерді жүргізушісімен жалға беру бойынша қызметтер</t>
  </si>
  <si>
    <t>Астана, Алматы қалаларында біррретік тапсырыстар бойынша автокөліктік кызмет көрсетү</t>
  </si>
  <si>
    <t>3 У</t>
  </si>
  <si>
    <t>5 У</t>
  </si>
  <si>
    <t>6 У</t>
  </si>
  <si>
    <t>7 У</t>
  </si>
  <si>
    <t>8 У</t>
  </si>
  <si>
    <t>9 У</t>
  </si>
  <si>
    <t>10 У</t>
  </si>
  <si>
    <t>1. Товары</t>
  </si>
  <si>
    <t>итого по товарам</t>
  </si>
  <si>
    <t>3. Услуги</t>
  </si>
  <si>
    <t>Атырауская область, г.Атырау</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</si>
  <si>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</si>
  <si>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</si>
  <si>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</si>
  <si>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</si>
  <si>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</si>
  <si>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</si>
  <si>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</si>
  <si>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</si>
  <si>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</si>
  <si>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14 У</t>
  </si>
  <si>
    <t>16 У</t>
  </si>
  <si>
    <t>17 У</t>
  </si>
  <si>
    <t>Басылымды бұқаралық ақпарат құралдарында ақпараттық материалдарды дайындау және орналастыру бойынша қызметтер</t>
  </si>
  <si>
    <t>Ақпараттық таспаларға жазылу бойынша қызметтер</t>
  </si>
  <si>
    <t>Корпоративтік газетті шығару жөніндегі қызметтер</t>
  </si>
  <si>
    <t>Мерзімді басылымдарға жазылу бойынша қызметтер</t>
  </si>
  <si>
    <t>Газеттер мен журналдарға жазылу бойынша қызметтер</t>
  </si>
  <si>
    <t>19 У</t>
  </si>
  <si>
    <t>20 У</t>
  </si>
  <si>
    <t>21 У</t>
  </si>
  <si>
    <t>22 У</t>
  </si>
  <si>
    <t>Атырауская область</t>
  </si>
  <si>
    <t>27 У</t>
  </si>
  <si>
    <t>28 У</t>
  </si>
  <si>
    <t>29 У</t>
  </si>
  <si>
    <t>30 У</t>
  </si>
  <si>
    <t>31 У</t>
  </si>
  <si>
    <t>Обеспечение режима секретности, ведение секретного делопроизводства, организация технической защиты используемых государственных секретов</t>
  </si>
  <si>
    <t>Услуги актуариев</t>
  </si>
  <si>
    <t>Актуарийлер қызметтері</t>
  </si>
  <si>
    <t xml:space="preserve">АО "РД "КазМунаГаз" </t>
  </si>
  <si>
    <t>Услуги по таможенному оформлению</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</si>
  <si>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</si>
  <si>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</si>
  <si>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Услуги по транспортно-экспедиторскому обслуживанию</t>
  </si>
  <si>
    <t>Комплекс услуг по транспортно-экспедиторскому обслуживанию</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</si>
  <si>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</si>
  <si>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</si>
  <si>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Услуги по оценке стоимости товарно-материальных ценностей</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</si>
  <si>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</si>
  <si>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</si>
  <si>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</si>
  <si>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32 У</t>
  </si>
  <si>
    <t>34 У</t>
  </si>
  <si>
    <t>35 У</t>
  </si>
  <si>
    <t>36 У</t>
  </si>
  <si>
    <t>38 У</t>
  </si>
  <si>
    <t>39 У</t>
  </si>
  <si>
    <t>40 У</t>
  </si>
  <si>
    <t>Российская Федерация, г.Новороссийск</t>
  </si>
  <si>
    <t>41 У</t>
  </si>
  <si>
    <t>2. Работы</t>
  </si>
  <si>
    <t>итого по работам</t>
  </si>
  <si>
    <t>1 Р</t>
  </si>
  <si>
    <t>ОПРУ</t>
  </si>
  <si>
    <t>Услуги по устному и письменному переводу</t>
  </si>
  <si>
    <t>Ауызша және жазбаша аударма жөніндегі қызмет көрсетулер</t>
  </si>
  <si>
    <t>43 У</t>
  </si>
  <si>
    <t>44 У</t>
  </si>
  <si>
    <t>45 У</t>
  </si>
  <si>
    <t>46 У</t>
  </si>
  <si>
    <t>48 У</t>
  </si>
  <si>
    <t>49 У</t>
  </si>
  <si>
    <t>50 У</t>
  </si>
  <si>
    <t>51 У</t>
  </si>
  <si>
    <t>55 У</t>
  </si>
  <si>
    <t>Страны Европы, США, Восточной Азии (Сингапур, Гонконг, Китай)</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</si>
  <si>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</si>
  <si>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</si>
  <si>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</si>
  <si>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Страны Европы, США</t>
  </si>
  <si>
    <t>итого по услугам</t>
  </si>
  <si>
    <t>ВСЕГО:</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</si>
  <si>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</si>
  <si>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</si>
  <si>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Республика Казахстан</t>
  </si>
  <si>
    <t>Мангистауская область</t>
  </si>
  <si>
    <t>49.32.12.000.000.00.0777.000000000000</t>
  </si>
  <si>
    <t>оплата по факту оказания услуг</t>
  </si>
  <si>
    <t>Услуги автотранспорта в Мангистауской области</t>
  </si>
  <si>
    <t>Манғыстау облысында автокөліктік қызмет көрсету</t>
  </si>
  <si>
    <t>Услуги автотранспорта в Атырауской области</t>
  </si>
  <si>
    <t>Атырау облысында автокөліктік қызмет көрсету</t>
  </si>
  <si>
    <t>ноябрь, декабрь 2015 года</t>
  </si>
  <si>
    <t>84.11.12.200.000.00.0777.000000000000</t>
  </si>
  <si>
    <t>52.29.19.100.000.00.0777.000000000000</t>
  </si>
  <si>
    <t>74.90.12.000.005.00.0777.000000000000</t>
  </si>
  <si>
    <t>71.20.19.000.010.00.0777.000000000000</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</si>
  <si>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</si>
  <si>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</si>
  <si>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63.99.10.000.000.00.0777.000000000000</t>
  </si>
  <si>
    <t>62.02.30.000.001.00.0777.000000000000</t>
  </si>
  <si>
    <t>Услуги по диагностированию/экспертизе/анализу/испытаниям/тестированию/осмотру</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</si>
  <si>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</si>
  <si>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</si>
  <si>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даты заключения договора по 31 декабря 2016 года</t>
  </si>
  <si>
    <t>53.20.11.110.000.00.0777.000000000000</t>
  </si>
  <si>
    <t>Услуги по курьерской доставке почты</t>
  </si>
  <si>
    <t>Поштаны курьермен жеткізу жөніндегі қызмет көрсетулер</t>
  </si>
  <si>
    <t>74.30.11.000.000.00.0777.000000000000</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</si>
  <si>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</si>
  <si>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</si>
  <si>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</si>
  <si>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</si>
  <si>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</si>
  <si>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</si>
  <si>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</si>
  <si>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</si>
  <si>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</si>
  <si>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64.99.19.335.008.00.0777.000000000000</t>
  </si>
  <si>
    <t>Услуги регистратора ценных бумаг</t>
  </si>
  <si>
    <t>Құнды қағаздар тіркегіштің қызметтері</t>
  </si>
  <si>
    <t>64.99.19.335.006.00.0777.000000000000</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</si>
  <si>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</si>
  <si>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</si>
  <si>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</si>
  <si>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</si>
  <si>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</si>
  <si>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</si>
  <si>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</si>
  <si>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</si>
  <si>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</si>
  <si>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</si>
  <si>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</si>
  <si>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</si>
  <si>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</si>
  <si>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</si>
  <si>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</si>
  <si>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</si>
  <si>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Құпиялық режимін қамтамасыз ету, құпия ісқағаздарын жүргізу, пайдаланылатын мемлекеттік құпияларды техникалық қорғауды ұйымдастыру</t>
  </si>
  <si>
    <t>с 01 января 2016 года по 31 декабря 2016 года</t>
  </si>
  <si>
    <t>62.09.20.000.000.00.0777.000000000000</t>
  </si>
  <si>
    <t>Услуги по администрированию и техническому обслуживанию программного обеспечения</t>
  </si>
  <si>
    <t>66.29.11.000.000.00.0777.000000000000</t>
  </si>
  <si>
    <t>Услуги по актуарной оценке обязательств по состоянию на 31 декабря 2015 года</t>
  </si>
  <si>
    <t>2015 жылдың 31 желтоқсанындағы жағдай бойынша міндеттемелерді пайымды бағалау жөніндегі қызмет көрсетулер</t>
  </si>
  <si>
    <t>АО РД                          КазМунайГаз</t>
  </si>
  <si>
    <t>80.10.12.000.000.00.0777.000000000000</t>
  </si>
  <si>
    <t>Услуги охраны</t>
  </si>
  <si>
    <t>Күзет қызметтері</t>
  </si>
  <si>
    <t>Услуги охраны (патрулирование/охрана объектов/помещений/имущества/ людей и аналогичное)</t>
  </si>
  <si>
    <t>Күзет қызметтері (патрульдеу/объектілерді/адамдардың үй-жайларын/мүлкін күзету және осыған ұқсас қызметтер)-</t>
  </si>
  <si>
    <t>Услуги по предоставлению средств коммуникаций для инициативного информирования</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</si>
  <si>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</si>
  <si>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</si>
  <si>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</si>
  <si>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61.90.10.400.002.00.0777.000000000000</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</si>
  <si>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</si>
  <si>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</si>
  <si>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</si>
  <si>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Услуги по поддержке мероприятий по связям с инвесторами.Стандартный набор услуг, обычно оплачивается ежемесячно и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</si>
  <si>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</si>
  <si>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</si>
  <si>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</si>
  <si>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</si>
  <si>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</si>
  <si>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</si>
  <si>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</si>
  <si>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</si>
  <si>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</si>
  <si>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</si>
  <si>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</si>
  <si>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</si>
  <si>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</si>
  <si>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</si>
  <si>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</si>
  <si>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</si>
  <si>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</si>
  <si>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</si>
  <si>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</si>
  <si>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</si>
  <si>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</si>
  <si>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</si>
  <si>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</si>
  <si>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Услуги по техническому обслуживанию и
 сопровождению электронного архива</t>
  </si>
  <si>
    <t>Электронды архивті техникалық қамтамасыз ету және қолдау бойынша қызметтер</t>
  </si>
  <si>
    <t>62.02.30.000.004.00.0777.000000000000</t>
  </si>
  <si>
    <t>Услуги по модернизации информационной системы</t>
  </si>
  <si>
    <t>Услуги по обновлению системы SAP ERP</t>
  </si>
  <si>
    <t>SAP ERP жүйесін жаңарту бойынша қызметтер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</si>
  <si>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</si>
  <si>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</si>
  <si>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</si>
  <si>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</si>
  <si>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</si>
  <si>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</si>
  <si>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Ақпараттық материалдарды  отандық баспасөз БАҚ-тарына орналастыру жөніндегі қызметтер</t>
  </si>
  <si>
    <t>63.99.10.000.001.00.0777.000000000000</t>
  </si>
  <si>
    <t xml:space="preserve">Услуги по подписке на информационные ленты                         </t>
  </si>
  <si>
    <t>Отандық ақпараттық агенттіктердегі жаңалықтар лентасына жазылу</t>
  </si>
  <si>
    <t>58.11.50.000.002.00.0777.000000000000</t>
  </si>
  <si>
    <t>Услуги по изданию печатных материалов (кроме издания книг, справочников, периодических изданий)</t>
  </si>
  <si>
    <t xml:space="preserve">                                                 Услуги по изданию печатных материалов (кроме издания книг, справочников, периодических изданий)</t>
  </si>
  <si>
    <t>53.10.11.100.000.00.0777.000000000000</t>
  </si>
  <si>
    <t xml:space="preserve">                                                        Услуги по подписке на печатные периодические издания</t>
  </si>
  <si>
    <t>Услуги по подписке на печатные периодические издания</t>
  </si>
  <si>
    <t>Қағазға басылған мерзімді баспасөз басылымдарын сатып алу (жазылу) жөніндегі қызметтер</t>
  </si>
  <si>
    <t>63.99.10.000.002.00.0777.000000000000</t>
  </si>
  <si>
    <t>Услуги информационного мониторинга</t>
  </si>
  <si>
    <t>Бұқаралық ақпарат құралдарын мониторингілеу жөніндегі қызметтер</t>
  </si>
  <si>
    <t xml:space="preserve">Қазақстандық БАҚ-тың медиа-мониторингі жөніндегі қызметтер.                                   </t>
  </si>
  <si>
    <r>
      <rPr>
        <sz val="10"/>
        <color indexed="8"/>
        <rFont val="Times New Roman"/>
        <family val="1"/>
        <charset val="204"/>
      </rPr>
      <t xml:space="preserve">Услуги по подписке на ленту новостей в международных информационных агентствах (Интерфакс)                                                                                                               </t>
    </r>
  </si>
  <si>
    <r>
      <rPr>
        <sz val="10"/>
        <color indexed="8"/>
        <rFont val="Times New Roman"/>
        <family val="1"/>
        <charset val="204"/>
      </rPr>
      <t xml:space="preserve">Услуги по выпуску корпоративной газеты "Мунайлы мекен"                                                </t>
    </r>
  </si>
  <si>
    <r>
      <rPr>
        <sz val="10"/>
        <color indexed="8"/>
        <rFont val="Times New Roman"/>
        <family val="1"/>
        <charset val="204"/>
      </rPr>
      <t>Услуги по приобретению периодических печатных изданий на бумажном носителе (подписка)</t>
    </r>
  </si>
  <si>
    <r>
      <rPr>
        <sz val="10"/>
        <color indexed="8"/>
        <rFont val="Times New Roman"/>
        <family val="1"/>
        <charset val="204"/>
      </rPr>
      <t xml:space="preserve">Услуги по медиа-мониторингу казахстанских и зарубежных СМИ                                                                    </t>
    </r>
  </si>
  <si>
    <t>49.50.11.200.001.00.0777.000000000001</t>
  </si>
  <si>
    <t>Применение (закачивание) депрессорных присадок для обеспечения качества нефти при транспортировке</t>
  </si>
  <si>
    <t>84.25.11.000.001.00.0777.000000000000</t>
  </si>
  <si>
    <t>Услуги по тушению пожаров/предупреждению пожаров</t>
  </si>
  <si>
    <t> Өрт өшіру/өрттердің алдын алу жөніндегі қызмет көрсетулер</t>
  </si>
  <si>
    <t xml:space="preserve">Услуги по тушению/предупреждению пожаров в административном помещении АО «РД «КазмунайГаз» в г. Астане </t>
  </si>
  <si>
    <t> Астана қаласындағы «ҚазМұнайГаз» АҚ әкімшілік ғимаратында Өрт өшіру/өрттердің алдын алу жөніндегі қызмет көрсетулер</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</si>
  <si>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</si>
  <si>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</si>
  <si>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</si>
  <si>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</si>
  <si>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</si>
  <si>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</si>
  <si>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</si>
  <si>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</si>
  <si>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</si>
  <si>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</si>
  <si>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65.12.12.335.000.00.0777.000000000000</t>
  </si>
  <si>
    <t>Услуги по медицинскому страхованию на случай болезни</t>
  </si>
  <si>
    <t>Аурудан сақтандыру қызметтері</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</si>
  <si>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</si>
  <si>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rFont val="Times New Roman"/>
        <family val="1"/>
        <charset val="204"/>
      </rPr>
      <t>275</t>
    </r>
    <r>
      <rPr>
        <sz val="10"/>
        <rFont val="Times New Roman"/>
        <family val="1"/>
        <charset val="204"/>
      </rPr>
      <t xml:space="preserve"> работников АО "РД "КазМунайГаз"</t>
    </r>
  </si>
  <si>
    <r>
      <t xml:space="preserve">"ҚазМұнайГаз" БӨ" АҚ </t>
    </r>
    <r>
      <rPr>
        <b/>
        <sz val="10"/>
        <rFont val="Times New Roman"/>
        <family val="1"/>
        <charset val="204"/>
      </rPr>
      <t>275</t>
    </r>
    <r>
      <rPr>
        <sz val="10"/>
        <rFont val="Times New Roman"/>
        <family val="1"/>
        <charset val="204"/>
      </rPr>
      <t xml:space="preserve"> қызметкерлерін ерікті медициналық сақтандыру қызметі </t>
    </r>
  </si>
  <si>
    <t>57 У</t>
  </si>
  <si>
    <t>58 У</t>
  </si>
  <si>
    <t>59 У</t>
  </si>
  <si>
    <t>60 У</t>
  </si>
  <si>
    <t>авансовый платеж-90%</t>
  </si>
  <si>
    <t>Ақпараттық жүйені техникалық қамтамасыз ету және жүргізу бойынша қызмет атқарулар</t>
  </si>
  <si>
    <t>Ақпараттық жүйені жетілдіру бойынша қызмет атқарулар</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</si>
  <si>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</si>
  <si>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</si>
  <si>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</si>
  <si>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</si>
  <si>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</si>
  <si>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</si>
  <si>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78.10.11.000.003.00.0777.000000000000</t>
  </si>
  <si>
    <t>Услуги по аутсорсингу персонала</t>
  </si>
  <si>
    <t>61 У</t>
  </si>
  <si>
    <t>62 У</t>
  </si>
  <si>
    <t>63 У</t>
  </si>
  <si>
    <t xml:space="preserve">Оқыту (бастапқы, орта, жоғары білім саласын есептемегенде) жөніндегі қызмет көрсетулер </t>
  </si>
  <si>
    <t>Қызметкерлердің аутсорсингі жөніндегі қызмет көрсетулер</t>
  </si>
  <si>
    <t>Оқыту (оқыту/даярлау/қайта даярлау/біліктілігін арттыру) жөніндегі қызмет көрсетулер</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</si>
  <si>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</si>
  <si>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</si>
  <si>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</si>
  <si>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</si>
  <si>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</si>
  <si>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</si>
  <si>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</si>
  <si>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</si>
  <si>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</si>
  <si>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</si>
  <si>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</si>
  <si>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</si>
  <si>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33.13.19.100.003.00.0777.000000000000</t>
  </si>
  <si>
    <t>Услуги по техническому обслуживанию сетей и оборудования связи</t>
  </si>
  <si>
    <t>Байланыс жабдықтар және желілерді техникалық қызмет көрсету бойынша қызметтер</t>
  </si>
  <si>
    <t>Услуги по техническому обслуживанию и сопровождению оборудования телефонной связи</t>
  </si>
  <si>
    <t>Телефондық байланыс жабдықтарына техникалық қызмет көрсету және қолдау бойынша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</si>
  <si>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</si>
  <si>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</si>
  <si>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</si>
  <si>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</si>
  <si>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</si>
  <si>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</si>
  <si>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</si>
  <si>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</si>
  <si>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</si>
  <si>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 (пожарной сигнализации, автоматизированного пожаротушения, видеонаблюдения, охранной системы)</t>
  </si>
  <si>
    <t>Біріктірілген қауіпсіздік жүйесіне қызмет көрсету бойынша қызметтер (өрт дабылдамасына, автоматтандырылған өрт сөндіруге, бейнебақылау, қорғау жүйесі)</t>
  </si>
  <si>
    <t>Бағдарламалық қамтамасыз етудің техникалық қызмет көрсетуі мен әкімшілендіру бойынша қызметтер</t>
  </si>
  <si>
    <t>Услуги технического обслуживания и поддержки системы  GPS мониторинга</t>
  </si>
  <si>
    <t>GPS бақылау жүйесіне техникалық қызмет көрсету және қолдау қызметтері</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</si>
  <si>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</si>
  <si>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</si>
  <si>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Услуги по техническому обслуживанию и сопровождению интеграционной сервисной шины</t>
  </si>
  <si>
    <t>Интеграциялық сервистік шинаны техникалық қызмет көрсету және қолдау қызметтер</t>
  </si>
  <si>
    <t>Услуги по техническому обслуживанию и сопровождению системы ТБД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</si>
  <si>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жүйесіне техникалық қызмет көрсету және қолдау қызметтері</t>
  </si>
  <si>
    <t>96.09.19.900.001.00.0777.000000000000</t>
  </si>
  <si>
    <t>Услуги по предоставлению лицензий на право использования юридической справочно-информационной системой</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</si>
  <si>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</si>
  <si>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справочно-информационной системой «Параграф»</t>
  </si>
  <si>
    <t>«Параграф» анықтамалық-ақпараттық жүйесін пайдалану құқығы бойынша қызметтері</t>
  </si>
  <si>
    <t>64 У</t>
  </si>
  <si>
    <t>65 У</t>
  </si>
  <si>
    <t>66 У</t>
  </si>
  <si>
    <t>67 У</t>
  </si>
  <si>
    <t>68 У</t>
  </si>
  <si>
    <t>69 У</t>
  </si>
  <si>
    <t>70 У</t>
  </si>
  <si>
    <t>71 У</t>
  </si>
  <si>
    <t>72 У</t>
  </si>
  <si>
    <t>73 У</t>
  </si>
  <si>
    <t xml:space="preserve">Депрессорлық қосымдарды қолдану жөніндегі қызметтер </t>
  </si>
  <si>
    <t>Кедендік ресмдеу жөніндегі қызметтер</t>
  </si>
  <si>
    <t>Көліктік-экспедиторлық қызмет көрсету қызметтері</t>
  </si>
  <si>
    <t>Тауарлық, материалдық құндылықтарды бағалау қызметі</t>
  </si>
  <si>
    <t>Диагностикалау/сараптамалау/ талдау/ сынау/ тестлеу/ байқау жөніндегі қызмет көрсетулер</t>
  </si>
  <si>
    <t>Ақпараттар беру жөніндегі қызмет көрсетулер</t>
  </si>
  <si>
    <t xml:space="preserve">Услуги по применению депрессорных присадок </t>
  </si>
  <si>
    <t xml:space="preserve"> Мұнайды тасымалдау кезінде сапасын қамтамасыз ету үшін депрессорлық қосымдарды қолдану</t>
  </si>
  <si>
    <t>Кедендік ресмдеу жөніндегі қызметтердің жиынтығы</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</si>
  <si>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</si>
  <si>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Көліктік-экспедиторлық қызмет көрсету  бойынша  қызметтердің  жиынтығы</t>
  </si>
  <si>
    <t>Ақпараттар беру (БАҚ-тан, деректер базаларынан ақпараттар, басқа да жинақталған/өңделген мәліметтер) жөніндегі қызмет көрсетулер</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</si>
  <si>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</si>
  <si>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74 У</t>
  </si>
  <si>
    <t xml:space="preserve">"Мұнайлы мекен" корпоративтік газетті шығару жөніндегі қызметтер </t>
  </si>
  <si>
    <t>Услуги по подписке на «SPE OnePetro»</t>
  </si>
  <si>
    <t>Работы по подготовке годового отчета АО "РД КМГ" и его продвижению на рынке. Подготовка годового отчета за 2015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</si>
  <si>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</si>
  <si>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с 01 января 2016 года по 28 февраля 2016 года</t>
  </si>
  <si>
    <t>с даты заключения договора по 30 апреля 2016 года</t>
  </si>
  <si>
    <t>авансовый платеж-100%</t>
  </si>
  <si>
    <t>Интернет желісіндегі ақпараттық ресурстарды пайдалануға рұқсат беру қызметі</t>
  </si>
  <si>
    <t xml:space="preserve">«SPE OnePetro» жазылу қызметі </t>
  </si>
  <si>
    <t>4 У</t>
  </si>
  <si>
    <t>93.11.10.900.006.00.0777.000000000000</t>
  </si>
  <si>
    <t>Услуги по аренде (эксплуатации) спортивно-тренировочных объектов</t>
  </si>
  <si>
    <t>Спорттық-жаттығу нысандарын жалға беру (пайдалану) қызметтер</t>
  </si>
  <si>
    <t>Услуги по предоставлению крытого спортивного зала для тренировочных игр по  футболу и волейболу для сотрудников ЦА АО "РД "КазМунайГаз"</t>
  </si>
  <si>
    <t>«ҚазМұнайГаз» БӨ» АҚ ОА қызметкерлері үшін футбол және волейбол бойынша жаттығу ойындарына арналған жабық спортзал ұсыну жөніндегі қызметтер</t>
  </si>
  <si>
    <t>январь, февраль 2016 года</t>
  </si>
  <si>
    <t>11 У</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</si>
  <si>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</si>
  <si>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</si>
  <si>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12 У</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</si>
  <si>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</si>
  <si>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</si>
  <si>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13 У</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</si>
  <si>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</si>
  <si>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</si>
  <si>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</si>
  <si>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15 У</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</si>
  <si>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</si>
  <si>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</si>
  <si>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</si>
  <si>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</si>
  <si>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</si>
  <si>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18 У</t>
  </si>
  <si>
    <t>74.90.20.000.051.00.0777.000000000000</t>
  </si>
  <si>
    <t>Услуги по научно-технической обработке документов</t>
  </si>
  <si>
    <t>Құжаттарды ғылыми-техникалық өңдеу жөніндегі қызмет көрсетулер</t>
  </si>
  <si>
    <t>Услуги по научно-технической обработке документов (обеспечение учета/сохранности/ упорядочивания документов)</t>
  </si>
  <si>
    <t>Құжаттарды ғылыми-техникалық өңдеу жөніндегі қызмет көрсетулер (есепті/сақталуын/құжаттардың реттелуін қамтамасыз ету)</t>
  </si>
  <si>
    <t>май, июнь 2016 года</t>
  </si>
  <si>
    <t>33 У</t>
  </si>
  <si>
    <t>66.19.91.335.000.00.0777.000000000000</t>
  </si>
  <si>
    <t>Услуги по финансовым консультациям</t>
  </si>
  <si>
    <t>Қаржылық консультациялар жөніндегі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</si>
  <si>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</si>
  <si>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</si>
  <si>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37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</si>
  <si>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</si>
  <si>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</si>
  <si>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</si>
  <si>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</si>
  <si>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</si>
  <si>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</si>
  <si>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42 У</t>
  </si>
  <si>
    <t>62.02.30.000.003.00.0777.000000000000</t>
  </si>
  <si>
    <t>Услуги по технической поддержке сайтов</t>
  </si>
  <si>
    <t>Сайттарды техникалық қолдау жөніндегі қызмет көрсетулер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</si>
  <si>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</si>
  <si>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</si>
  <si>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47 У</t>
  </si>
  <si>
    <t xml:space="preserve">93.19.19.900.001.00.0777.000000000000                                      </t>
  </si>
  <si>
    <t>Бұқаралық ақпарат құралдарында ақпараттық материалдарды дайындау мен әзірлеу бойынша қызметтер</t>
  </si>
  <si>
    <r>
      <rPr>
        <sz val="10"/>
        <color indexed="8"/>
        <rFont val="Times New Roman"/>
        <family val="1"/>
        <charset val="204"/>
      </rPr>
      <t xml:space="preserve">Услуги по размещению информационных материалов в региональных печатных и электронных СМИ                                                                                         </t>
    </r>
  </si>
  <si>
    <t>Ақпараттық материалдарды  аймақтық баспасөз және электрондық БАҚ-тарға орналастыру жөніндегі қызметтер</t>
  </si>
  <si>
    <t>52 У</t>
  </si>
  <si>
    <t>Теледидарлық бұқаралық ақпарат құралдарына ақпараттық материалдарды дайындау және орналастыру бойынша қызметтер</t>
  </si>
  <si>
    <r>
      <rPr>
        <sz val="10"/>
        <color indexed="8"/>
        <rFont val="Times New Roman"/>
        <family val="1"/>
        <charset val="204"/>
      </rPr>
      <t xml:space="preserve">Услуги по размещению информационных материалов в отечественных электронных СМИ                                                          </t>
    </r>
  </si>
  <si>
    <r>
      <t xml:space="preserve">Ақпараттық материалдарды отандық электронды БАҚ-тарға орналастыру жөніндегі қызметтер.   </t>
    </r>
    <r>
      <rPr>
        <sz val="10"/>
        <color indexed="8"/>
        <rFont val="Times New Roman"/>
        <family val="1"/>
        <charset val="204"/>
      </rPr>
      <t xml:space="preserve">                     </t>
    </r>
  </si>
  <si>
    <t>53 У</t>
  </si>
  <si>
    <t>Бұқаралық ақпарат құралдарына арналған мамандандырылған іс-шараларды ұйымдастыру және жүргізу жөніндегі қызметтер</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</si>
  <si>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</si>
  <si>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</si>
  <si>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54 У</t>
  </si>
  <si>
    <t>Интернет желісіне ақпараттық материалдарды дайындау және орналастыру бойынша қызметтер</t>
  </si>
  <si>
    <t>Интернет желісіне ақпараттық материалдарды дайындау және орналастыру бойынша қызметте</t>
  </si>
  <si>
    <t xml:space="preserve">Услуги по интенсификации PR деятельности компании в интернет пространстве                                                          </t>
  </si>
  <si>
    <r>
      <rPr>
        <sz val="10"/>
        <color indexed="8"/>
        <rFont val="Times New Roman"/>
        <family val="1"/>
        <charset val="204"/>
      </rPr>
      <t xml:space="preserve">Интернет кеңістігінде компанияның PR-қызметін қарқындату.                       </t>
    </r>
  </si>
  <si>
    <t>56 У</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</si>
  <si>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</si>
  <si>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</si>
  <si>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</si>
  <si>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</si>
  <si>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 шараларды фото және бейне таспаға түсіру қызметтері            </t>
  </si>
  <si>
    <t>октябрь 2016 года</t>
  </si>
  <si>
    <t xml:space="preserve">ноябрь 2016 года </t>
  </si>
  <si>
    <t>75 У</t>
  </si>
  <si>
    <t>76 У</t>
  </si>
  <si>
    <t>77 У</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</si>
  <si>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</si>
  <si>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</si>
  <si>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</si>
  <si>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</si>
  <si>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</si>
  <si>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</si>
  <si>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</si>
  <si>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</si>
  <si>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</si>
  <si>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78 У</t>
  </si>
  <si>
    <t>79 У</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</si>
  <si>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</si>
  <si>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</si>
  <si>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</si>
  <si>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Citrix лицензияларының мерзімін ұзарту қызметтері</t>
  </si>
  <si>
    <t xml:space="preserve"> SAS FM техникалық қолдау және қызмет көрсету жөніндегі қызмет көрсетулер;</t>
  </si>
  <si>
    <t xml:space="preserve">Услуги по сопровождению и технической поддержке программного обеспечения SAS FM </t>
  </si>
  <si>
    <t>Услуги по продлению срока действия лицензий Citrix</t>
  </si>
  <si>
    <t>80 У</t>
  </si>
  <si>
    <t>Ақпараттар ұсыну жөніндегі қызмет көрсетулер</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</si>
  <si>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</si>
  <si>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</si>
  <si>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</si>
  <si>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Услуги автотранспорта в г.Астана</t>
  </si>
  <si>
    <t xml:space="preserve"> Астана қ. автокөліктік қызмет көрсету</t>
  </si>
  <si>
    <t>81 У</t>
  </si>
  <si>
    <t>93.12.10.900.001.00.0777.000000000000</t>
  </si>
  <si>
    <t xml:space="preserve"> Фтнес клубтардың қызмет көрсетулері</t>
  </si>
  <si>
    <t>Фтнес клубтардың қызмет көрсетулері</t>
  </si>
  <si>
    <t>«ҚазМұнайГаз» БӨ» АҚ ОА қызметкерлері үшін фитнес клубтың қызмет көрсетуі</t>
  </si>
  <si>
    <t>82 У</t>
  </si>
  <si>
    <t>Услуги фитнес клубов для сотрудников ЦА АО "РД "КазМунайГаз"</t>
  </si>
  <si>
    <t>12 месяцев с даты заключения договора</t>
  </si>
  <si>
    <t>Автотранспортные услуги по разовым заявкам</t>
  </si>
  <si>
    <t>Услуги по предоставлению персонала</t>
  </si>
  <si>
    <t>Қызметкерлерді беру жөніндегі қызмет көрсетулері</t>
  </si>
  <si>
    <t>Услуги по продлению лицензии  для оформления таможенных документов</t>
  </si>
  <si>
    <t>Бағдарламалық қамтамасыз етуді пайдалану құқығына лицензияны ұзарту бойынша қызметтер</t>
  </si>
  <si>
    <t>Кедендік құжаттарды ресімдеу үшін бағдарламалық қамтамасыз етуді пайдалану құқығына лицензияны ұзарту бойынша қызметтер</t>
  </si>
  <si>
    <t>83 У</t>
  </si>
  <si>
    <t>декабрь 2015 года</t>
  </si>
  <si>
    <t>с 01 января 2016 года по 31 января 2016 года</t>
  </si>
  <si>
    <t>с 01 февраля 2016 года по 31 декабря 2016 года</t>
  </si>
  <si>
    <t>Ресей Федерациясының және Кеден Одағының  кедендік шекарасы арқылы өткізілетін тауарлырды кедендік ресімдеу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</si>
  <si>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</si>
  <si>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</si>
  <si>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</si>
  <si>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</si>
  <si>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</si>
  <si>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</si>
  <si>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</si>
  <si>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январь 2016 года</t>
  </si>
  <si>
    <t>Услуги юридические консультационные, связанные с трудовым законодательством РК</t>
  </si>
  <si>
    <t>ҚР еңбек заңнамасына қатысты заңгерлік консультациялық қызмет көрсетулер.</t>
  </si>
  <si>
    <t>23 У</t>
  </si>
  <si>
    <t>24 У</t>
  </si>
  <si>
    <t>69.10.13.000.000.00.0777.000000000000</t>
  </si>
  <si>
    <t xml:space="preserve"> Услуги юридические консультационные</t>
  </si>
  <si>
    <t xml:space="preserve"> Услуги  юридические консультационные и услуги представительские в связи с трудовым правом</t>
  </si>
  <si>
    <t>Еңбек заңнамасына қатысты заңгерлік консультациялық қызмет көрсетулер.</t>
  </si>
  <si>
    <t>февраль, март 2016 года</t>
  </si>
  <si>
    <t xml:space="preserve">Услуги по сопровождению программного обеспечения для расчета провозной платы Rail-Тариф </t>
  </si>
  <si>
    <t>оплата по факту выполнения работ</t>
  </si>
  <si>
    <t>предоплата по абонентской плате на полугодие плюс по факту оказания услуг по дополнительным услугам</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</si>
  <si>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</si>
  <si>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</si>
  <si>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85 У</t>
  </si>
  <si>
    <t>86 У</t>
  </si>
  <si>
    <t>Услуги по страхованию гражданско-правовой ответственности владельцев автомобильного транспорта</t>
  </si>
  <si>
    <t>65.12.21.335.000.00.0777.000000000000</t>
  </si>
  <si>
    <t>Автоиеленушіні азаматтық-құқықтық сақтандыру бойынша қызметтер</t>
  </si>
  <si>
    <t>19.20.21.550.000.00.0112.000000000000</t>
  </si>
  <si>
    <t>Бензин</t>
  </si>
  <si>
    <t>для двигателей с искровым зажиганием, марка АИ-95, неэтилированный и этилированный</t>
  </si>
  <si>
    <t>Высокооктановый автомобильный бензин АИ-95</t>
  </si>
  <si>
    <t>Жанармай</t>
  </si>
  <si>
    <t>этилді емес және этилді ұшқынмен жанатын қозғалғыштар үшін АИ-95 жанармайы</t>
  </si>
  <si>
    <t>Жоғары октанды АИ-95 автомобиль жанармайы</t>
  </si>
  <si>
    <t>DDP</t>
  </si>
  <si>
    <t>с даты заключения договора по 30 июня 2016 года</t>
  </si>
  <si>
    <t>авансовый платеж-30%</t>
  </si>
  <si>
    <t>литр</t>
  </si>
  <si>
    <t>ОТПХ</t>
  </si>
  <si>
    <t>1 Т</t>
  </si>
  <si>
    <t>87 У</t>
  </si>
  <si>
    <t>Услуги по продлению срока действия лицензий SAS ABM</t>
  </si>
  <si>
    <t>SAS ABM лицензияларының мерзімін ұзарту қызметтері</t>
  </si>
  <si>
    <t>Услуги по предоставлению лицензий на право использования к юридической справочно-информационной системой</t>
  </si>
  <si>
    <t>Услуги фитнесс клубов</t>
  </si>
  <si>
    <t xml:space="preserve">  Услуги по таможенному оформлению</t>
  </si>
  <si>
    <t xml:space="preserve">Утвержден приказом директора департамента логистки и закупок АО "РД "КазМунайГаз" Таскимбаева Д.Т. № 301 от 25 декабря 2015 года  </t>
  </si>
  <si>
    <t>58-1 У</t>
  </si>
  <si>
    <t>столбец - 11, 14</t>
  </si>
  <si>
    <t>исключается полностью</t>
  </si>
  <si>
    <t>6-1 У</t>
  </si>
  <si>
    <t>февраль 2016 года</t>
  </si>
  <si>
    <t>с 01 марта 2016 года по 31 декабря 2016 года</t>
  </si>
  <si>
    <t>столбец - 11, 20, 21</t>
  </si>
  <si>
    <t>1-1 У</t>
  </si>
  <si>
    <t>столбец - 7, 11, 20, 21</t>
  </si>
  <si>
    <t>67-1 У</t>
  </si>
  <si>
    <t>72-1 У</t>
  </si>
  <si>
    <t>88 У</t>
  </si>
  <si>
    <t>с 01 февраля 2016 года по 29 февраля 2016 года</t>
  </si>
  <si>
    <t>2 Р</t>
  </si>
  <si>
    <t>3 Р</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</si>
  <si>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</si>
  <si>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</si>
  <si>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</si>
  <si>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с даты заключения договора по 29 февраля 2016 года</t>
  </si>
  <si>
    <t>Работы по разработке и распространению корпоративной газеты "Мунайлы Мекен"</t>
  </si>
  <si>
    <t>89 У</t>
  </si>
  <si>
    <t>51.21.14.000.001.00.0777.000000000000</t>
  </si>
  <si>
    <t>Услуги воздушного транспорта по перевозкам пассажиров без расписания</t>
  </si>
  <si>
    <t>Ұшақтармен кестеге бағынбайтын чартерлік рейстермен жолаушылар тасымалдау жөніндегі қызметтер</t>
  </si>
  <si>
    <t>Услуги воздушного транспорта по перевозкам пассажиров без расписания (внутренние и международные)</t>
  </si>
  <si>
    <t>Чартерлік авиарейстер ұйымдастыру</t>
  </si>
  <si>
    <t>по территории РК, страны СНГ, ближнее и дальнее зарубежье</t>
  </si>
  <si>
    <t>Услуги по организации авиационных рейсов</t>
  </si>
  <si>
    <t>90 У</t>
  </si>
  <si>
    <t>68.31.16.200.000.00.0777.000000000000</t>
  </si>
  <si>
    <t>Услуги по оценке имущества</t>
  </si>
  <si>
    <t>Мүлікті бағалау бойынша қызметтер кешені</t>
  </si>
  <si>
    <t>Комплекс услуг по оценке имущества</t>
  </si>
  <si>
    <t>Услуги по оценке имущества (активов) АО "РД "КазМунайГаз"</t>
  </si>
  <si>
    <t>«ҚазМұнайГаз» БӨ» АҚ-ның мүлкін (активтерін) бағалау жөніндегі қызмет көрсетулер</t>
  </si>
  <si>
    <t>В течении 10 календарных дней с даты заключения договора</t>
  </si>
  <si>
    <t xml:space="preserve">Утвержден приказом управляющего директора по маркетингу, закупкам и реализации нефти АО "РД "КазМунайГаз" Найзабекова Б.Т. № 20 от 25 января 2016 года  </t>
  </si>
  <si>
    <t>Уточненный план закупок товаров, работ и услуг на 2016 год по АО "РД "КазМунайГаз"</t>
  </si>
  <si>
    <t>90-1 У</t>
  </si>
  <si>
    <t>столбец - 7</t>
  </si>
  <si>
    <t>24-1 У</t>
  </si>
  <si>
    <t>июль, август 2016 года</t>
  </si>
  <si>
    <t>столбец - 11</t>
  </si>
  <si>
    <t>78-1 У</t>
  </si>
  <si>
    <t>91 У</t>
  </si>
  <si>
    <t>Услуги по продлению срока действия лицензий SAS FM</t>
  </si>
  <si>
    <t>SAS FM лицензияларының мерзімін ұзарту қызметтері</t>
  </si>
  <si>
    <t>ноябрь, декабрь 2016 года</t>
  </si>
  <si>
    <t>37-1 У</t>
  </si>
  <si>
    <t>апрель, май 2016 года</t>
  </si>
  <si>
    <t>42-1 У</t>
  </si>
  <si>
    <t>92 У</t>
  </si>
  <si>
    <t>Конференциялар/семинарлар/форумдар/конкурстар/спорттық/мерекелік және сол сияқты іс-шаралар ұйымдастыру/өткізу жөніндегі қызмет көрсетулер</t>
  </si>
  <si>
    <t>Услуги по организации и проведения праздничных, культурно-массовых и спортивных мероприятий</t>
  </si>
  <si>
    <t>Мерекелік, мәдени-көпшілік және спорттық іс-шараларды ұйымдастыру және жүргізу</t>
  </si>
  <si>
    <t>2 Т</t>
  </si>
  <si>
    <t>3 Т</t>
  </si>
  <si>
    <t>4 Т</t>
  </si>
  <si>
    <t>5 Т</t>
  </si>
  <si>
    <t>93 У</t>
  </si>
  <si>
    <t>Услуги по предоставлению персонала (10 ед.)</t>
  </si>
  <si>
    <t>Қызметкерлерді беру жөніндегі қызмет көрсетулер (10 ед.)</t>
  </si>
  <si>
    <t>94 У</t>
  </si>
  <si>
    <t>74.90.20.000.045.00.0777.000000000000</t>
  </si>
  <si>
    <t>Услуги по предоставлению электронно-цифровых подписей</t>
  </si>
  <si>
    <t>Электрондық-цифрлік қолтанбамен қамтамасыз ету жөніндегі қызметтер</t>
  </si>
  <si>
    <t>Услуги по предоставлению электронно-цифровых подписей для доступа на электронную систему предоставления отчетности Биржи IS2IN</t>
  </si>
  <si>
    <t>Биржаның IS2IN электрондық жүйесіне кіріп есеп беру үшін арналған электрондық-цифрлік қолтанбамен қамтамасыз ету жөніндегі қызметтер</t>
  </si>
  <si>
    <t>в течении 1 года с даты заключения договора</t>
  </si>
  <si>
    <t>авансовый платеж - 100%</t>
  </si>
  <si>
    <t>26.20.13.000.009.01.0796.000000000001</t>
  </si>
  <si>
    <t>Сервер</t>
  </si>
  <si>
    <t>общего назначения, сверхплотный с горизонтальным масштабированием ресурсов</t>
  </si>
  <si>
    <t xml:space="preserve">жалпылық мақсатта, өте тығызды, ресурстарды көлденеңді масштабтандыру </t>
  </si>
  <si>
    <t>оплата по факту поставленных товаров</t>
  </si>
  <si>
    <t>штука</t>
  </si>
  <si>
    <t>26.20.11.100.003.00.0796.000000000001</t>
  </si>
  <si>
    <t>Бизнес-ноутбук</t>
  </si>
  <si>
    <t>диагональ экрана свыше 12 дюймов</t>
  </si>
  <si>
    <t>экран диагоналі 12 дюймнан жоғары</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</si>
  <si>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</si>
  <si>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Диагоналі 12" және одан жоғары. Орташа класты нетбукпен салыстырғанда жалпы өнімділігінің деңгейі жоғары. Wi-Fi бейімдегіштің болуы. Қоса салынған CD/DVD-жетектің болмауы ықтимал (жеке жеткізілуі мүмкін). Ақпаратты қорғау деңгейі жоғары (саусақ іздерін тану датчиктері, деректерді шифрлаудың түрлі әдістері және т.б.). Бірегей және сәнді дизайн. Корпусын дайындау үшін болат, алюминий, карбон және басқа да қымбат материалдар қолданылады. Салмағы мен габариті шағын.</t>
  </si>
  <si>
    <t>26.20.30.100.002.00.0839.000000000000</t>
  </si>
  <si>
    <t>Комплекс оборудования сетевой безопасности</t>
  </si>
  <si>
    <t>Қауіпсіздік желісінің кешенді жабдықтары</t>
  </si>
  <si>
    <t>для защиты от распределенных атак, вторжений, вирусов, угроз различного типа (защита от DDoS, межсетевое экранирование, IPS/IDS, Антивирус, Антиспам)</t>
  </si>
  <si>
    <t>таратылған шабуылдар, басып, вирустар, әр түрлі қауіп-қатерлерге қарсы қорғау үшін (DDoS қорғау, желіаралық экрандар, IPS / IDS, антивирустық, Анти-спам)</t>
  </si>
  <si>
    <t>комплект</t>
  </si>
  <si>
    <t>26.20.16.300.006.00.0796.000000000027</t>
  </si>
  <si>
    <t>Принтер лазерный</t>
  </si>
  <si>
    <t>Лазерлі принтер</t>
  </si>
  <si>
    <t>монохромный, формат А3, скорость печати 20-30 стр/м, разрешение 1200*1200 dpi</t>
  </si>
  <si>
    <t>монохромды, А3 форматты, басып шығару жылдамдығы – 20-30 пар/м, ажыратымдылығы - 600 х 600 dpi</t>
  </si>
  <si>
    <t xml:space="preserve">Көп-лотокты базалық конфигурациялы көп-функционалды құрылғы (көшірме/сканер/принтер), электронды поштамен және USB-жинағышқа жіберу мүмкіндігі бар түрлі-түсті сканерлеу, қорғанды басылым терминалымен </t>
  </si>
  <si>
    <t>Много-функциональное устройство (копир/сканер/принет) с много-лотковой базовой конфигурацией, цветной сканер с функцией отправки на электронную почту и на USB-накопитель, с терминалом защищенной печати</t>
  </si>
  <si>
    <t>95 У</t>
  </si>
  <si>
    <t>96 У</t>
  </si>
  <si>
    <t>97 У</t>
  </si>
  <si>
    <t>98 У</t>
  </si>
  <si>
    <t>Диагностикалау /сараптау/талдау жүргізу/ тестлеу/тексеру жөніндегі қызмет көрсетулер</t>
  </si>
  <si>
    <t xml:space="preserve"> "Қаратон-Сарықамыс блогының  іздестіру-барлау жұмыстарының жобасына толықтыруды"  тәуелсіз сараптау</t>
  </si>
  <si>
    <t xml:space="preserve"> г.Астана, пр.Кабанбай батыра 17</t>
  </si>
  <si>
    <t xml:space="preserve"> Диагностикалау /сараптау/талдау жүргізу/ тестлеу/тексеру жөніндегі қызмет көрсетулер</t>
  </si>
  <si>
    <r>
      <t xml:space="preserve"> "</t>
    </r>
    <r>
      <rPr>
        <sz val="10"/>
        <color theme="1"/>
        <rFont val="Calibri"/>
        <family val="2"/>
        <charset val="204"/>
      </rPr>
      <t>Ө</t>
    </r>
    <r>
      <rPr>
        <sz val="10"/>
        <color theme="1"/>
        <rFont val="Times New Roman"/>
        <family val="1"/>
        <charset val="204"/>
      </rPr>
      <t>зен-Карамандыбас блогының  іздестіру-барлау жұмыстарының жобасына толықтыруды"  тәуелсіз сараптау</t>
    </r>
  </si>
  <si>
    <t>52.10.19.900.002.00.0777.000000000000</t>
  </si>
  <si>
    <t>Услуги по складированию/хранению грузов</t>
  </si>
  <si>
    <t xml:space="preserve">Жүктерді қоймаға қою және сақтау  жөніндегі қызмет көрсетулер </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</si>
  <si>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</si>
  <si>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Жүктерді қоймаға қою және сақтау  жөніндегі қызмет көрсетулер (астықты, салқындатылған, сұйық, газтектес жүктерді қоспағанда кедендік қоймалар мен уақытша сақтау қоймалары)</t>
  </si>
  <si>
    <t>Услуги по хранению кернового материала по блоку Каратон-Саркамыс</t>
  </si>
  <si>
    <t xml:space="preserve"> Қаратон-Сарықамыс блогы бойынша керн материалдарын сақтау бойынша қызметтер</t>
  </si>
  <si>
    <t xml:space="preserve"> Жүктерді қоймаға қою және сақтау  жөніндегі қызмет көрсетулер </t>
  </si>
  <si>
    <t xml:space="preserve"> Жүктерді қоймаға қою және сақтау  жөніндегі қызмет көрсетулер (астықты, салқындатылған, сұйық, газтектес жүктерді қоспағанда кедендік қоймалар мен уақытша сақтау қоймалары)</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</si>
  <si>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</si>
  <si>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</si>
  <si>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99 У</t>
  </si>
  <si>
    <t>100 У</t>
  </si>
  <si>
    <t>58.29.50.000.001.00.0777.000000000000</t>
  </si>
  <si>
    <t>Услуги по предоставлению лицензий на право использования программного обеспечения</t>
  </si>
  <si>
    <t>Бағдарламалық жасақтаманы пайдалану лицензиясын ұсыну қызметтері</t>
  </si>
  <si>
    <t>Услуги по предоставлению лицензий на право использования программного обеспечения Система управления базами данных (СУБД)</t>
  </si>
  <si>
    <t>Деректер қорын басқару жүйесі (ДҚБЖ) бағдарламалық жасақтамасын пайдалану лицензиясын ұсыну қызметі</t>
  </si>
  <si>
    <t>Ақпараттық жүйені жетілдіруге бағытталған қызметтер</t>
  </si>
  <si>
    <t>Услуги по расширению и развитию информационной системы ТБД (Территориально-распределенный банк данных геолого-геофизической и промысловой информации)</t>
  </si>
  <si>
    <t>АБД (геологиялы-геофизикалық және кәсіпшілік ақпараттың аймақты-бөлістірілген деректер банкі) ақпараттық жүйесін кеңейтуге және жетілдіруге бағытталған қызметтер</t>
  </si>
  <si>
    <t>Однопроцессорный сервер обеспечивающий использование серверных компонентов с резервированием (дублированием), жёстких дисков с поддержкой горячей замены, памяти с коррекцией ошибок (ECC), аппаратного RAID-контроллера, отказоустойчивой системы электропитания с поддержкой горячей замены блоков питания, эффективной системы охлаждения с резервированием и поддержкой горячей замены вентиляторов охлаждения, а также встроенным средствам диагностики, мониторинга и удалённого управления сервером</t>
  </si>
  <si>
    <t xml:space="preserve">Серверлік компоненнтерді сақтау (қосарлану) мүмкіндігі бар бірпроцессорлі сервер, қатқыл дискіні жедел ауыстыру, қатені түзеу жады (ECC), аппаратты RAID-контроллері, тұрақты электркөзі жүйесі жедел ауыстыру мүмкіндігімен, тиімді салқындату жүйесі қосарлану және салқындату желдеткіштерін жедел ауыстыру мүмкіндігі, сонымен қатар кіріктірілген диагностика, мониторинг құрылғысы және серверді қашықтықтан басқару  </t>
  </si>
  <si>
    <t>101 У</t>
  </si>
  <si>
    <t>102 У</t>
  </si>
  <si>
    <t>82-1 У</t>
  </si>
  <si>
    <t>82.19.11.000.000.00.0777.000000000000</t>
  </si>
  <si>
    <t>Услуги по копированию</t>
  </si>
  <si>
    <t>Көшіру бойынша қызметтер</t>
  </si>
  <si>
    <t>Услуги по копированию первичных сейсмразведочных данных 3Д-МОГТ по блоку Каратон-Саркамыс</t>
  </si>
  <si>
    <r>
      <t>Каратон-Саркамыс  кен орнында ал</t>
    </r>
    <r>
      <rPr>
        <sz val="10"/>
        <color theme="1"/>
        <rFont val="Calibri"/>
        <family val="2"/>
        <charset val="204"/>
      </rPr>
      <t>ғ</t>
    </r>
    <r>
      <rPr>
        <sz val="10"/>
        <color theme="1"/>
        <rFont val="Times New Roman"/>
        <family val="1"/>
        <charset val="204"/>
      </rPr>
      <t>аш</t>
    </r>
    <r>
      <rPr>
        <sz val="10"/>
        <color theme="1"/>
        <rFont val="Calibri"/>
        <family val="2"/>
        <charset val="204"/>
      </rPr>
      <t>қ</t>
    </r>
    <r>
      <rPr>
        <sz val="10"/>
        <color theme="1"/>
        <rFont val="Times New Roman"/>
        <family val="1"/>
        <charset val="204"/>
      </rPr>
      <t>ы 3Д МОГТ сейсмикалы</t>
    </r>
    <r>
      <rPr>
        <sz val="10"/>
        <color theme="1"/>
        <rFont val="Calibri"/>
        <family val="2"/>
        <charset val="204"/>
      </rPr>
      <t>қ</t>
    </r>
    <r>
      <rPr>
        <sz val="10"/>
        <color theme="1"/>
        <rFont val="Times New Roman"/>
        <family val="1"/>
        <charset val="204"/>
      </rPr>
      <t xml:space="preserve"> материалдарын к</t>
    </r>
    <r>
      <rPr>
        <sz val="10"/>
        <color theme="1"/>
        <rFont val="Calibri"/>
        <family val="2"/>
        <charset val="204"/>
      </rPr>
      <t>ө</t>
    </r>
    <r>
      <rPr>
        <sz val="10"/>
        <color theme="1"/>
        <rFont val="Times New Roman"/>
        <family val="1"/>
        <charset val="204"/>
      </rPr>
      <t>ш</t>
    </r>
    <r>
      <rPr>
        <sz val="10"/>
        <color theme="1"/>
        <rFont val="Calibri"/>
        <family val="2"/>
        <charset val="204"/>
      </rPr>
      <t>i</t>
    </r>
    <r>
      <rPr>
        <sz val="10"/>
        <color theme="1"/>
        <rFont val="Times New Roman"/>
        <family val="1"/>
        <charset val="204"/>
      </rPr>
      <t>ру қызметтерi</t>
    </r>
  </si>
  <si>
    <t>74.90.20.000.023.00.0777.000000000000</t>
  </si>
  <si>
    <t>Услуги по обработке и интерпретации сейсмических данных</t>
  </si>
  <si>
    <t xml:space="preserve">Сейсмикалық деректерді  өндеу және пайымдау қызметтері  </t>
  </si>
  <si>
    <t>Услуги по переобработке и переинтерпретации сейсмических данных 3Д-МОГТ в пределах каратонского поднятия на блоке Каратон-Саркамыс(в т.ч. экспертиза отчета)</t>
  </si>
  <si>
    <t>Каратон-Саркамыс  кен орнында  3Д МОГТ  қайта өңдеу және сейсмикалық қайта интерпретациялау  қызметтерi</t>
  </si>
  <si>
    <t xml:space="preserve"> Независимая экспертиза отчета дополнения к проекту поисковых работ на блоке Каратон-Саркамыс  с пред ОВОС</t>
  </si>
  <si>
    <t>Независимая экспертиза отчета дополнения к проекту поисковых работ на территории, прилегающей к месторождениям  Узень-Карамандыбас с пред ОВОС</t>
  </si>
  <si>
    <t>март, апрель 2016 года</t>
  </si>
  <si>
    <t>13-1 У</t>
  </si>
  <si>
    <t>15-1 У</t>
  </si>
  <si>
    <t>(Rail-Тариф, Rail-инфо, Rail-Атлас) тасу ақысын есептеу үшін бағдарламалық қамтамасыз етуді жүргізу  жөніндегі қызмет көрсетулер</t>
  </si>
  <si>
    <t>столбец - 6, 20, 21</t>
  </si>
  <si>
    <t>Услуги по сопровождению программного обеспечения для расчета провозной платы (Rail-Тариф, Rail-инфо, Rail-Атлас)</t>
  </si>
  <si>
    <t>103 У</t>
  </si>
  <si>
    <t>Услуги по приобретению прав на использование программных продуктов на условиях простой лицензии (Rail-Тариф, Rail-инфо)</t>
  </si>
  <si>
    <t xml:space="preserve"> қарапайым лицензия беру және программалық қамтамассыз ету құқығын беру қызметтері (Rail-Тариф, Rail-инфо)</t>
  </si>
  <si>
    <t xml:space="preserve">Утвержден приказом управляющего директора по маркетингу, закупкам и реализации нефти АО "РД "КазМунайГаз" Найзабекова Б.Т. № 34 от 10 февраля 2016 года  </t>
  </si>
  <si>
    <t>переходящий, 05.2016-05.2017</t>
  </si>
  <si>
    <t>столбец - 11, 23</t>
  </si>
  <si>
    <t>переходящий, 03.2016-03.2017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</si>
</sst>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 ;[Red]\-#,##0.00\ "/>
    <numFmt numFmtId="165" formatCode="_(* #,##0.00_);_(* \(#,##0.00\);_(* &quot;-&quot;??_);_(@_)"/>
  </numFmts>
  <fonts count="4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indexed="8"/>
      <name val="Times New Roman"/>
      <family val="1"/>
      <charset val="204"/>
    </font>
    <font>
      <sz val="10"/>
      <name val="Arial"/>
      <family val="2"/>
      <charset val="204"/>
    </font>
    <font>
      <b/>
      <sz val="10"/>
      <color indexed="8"/>
      <name val="Times New Roman"/>
      <family val="1"/>
      <charset val="204"/>
    </font>
    <font>
      <b/>
      <i/>
      <sz val="10"/>
      <color indexed="8"/>
      <name val="Times New Roman"/>
      <family val="1"/>
      <charset val="204"/>
    </font>
    <font>
      <sz val="10"/>
      <color theme="1"/>
      <name val="Times New Roman"/>
      <family val="1"/>
      <charset val="204"/>
    </font>
    <font>
      <b/>
      <sz val="10"/>
      <name val="Times New Roman"/>
      <family val="1"/>
      <charset val="204"/>
    </font>
    <font>
      <sz val="10"/>
      <name val="Helv"/>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u/>
      <sz val="10"/>
      <name val="Arial"/>
      <family val="2"/>
      <charset val="204"/>
    </font>
    <font>
      <i/>
      <sz val="10"/>
      <name val="Arial"/>
      <family val="2"/>
      <charset val="204"/>
    </font>
    <font>
      <b/>
      <sz val="10"/>
      <name val="Arial"/>
      <family val="2"/>
      <charset val="204"/>
    </font>
    <font>
      <sz val="10"/>
      <color indexed="8"/>
      <name val="Arial"/>
      <family val="2"/>
      <charset val="204"/>
    </font>
    <font>
      <sz val="10"/>
      <color rgb="FF000000"/>
      <name val="Times New Roman"/>
      <family val="1"/>
      <charset val="204"/>
    </font>
    <font>
      <sz val="10"/>
      <color rgb="FF333333"/>
      <name val="Times New Roman"/>
      <family val="1"/>
      <charset val="204"/>
    </font>
    <font>
      <sz val="8"/>
      <color indexed="8"/>
      <name val="Arial"/>
      <family val="2"/>
      <charset val="204"/>
    </font>
    <font>
      <sz val="12"/>
      <name val="Times New Roman"/>
      <family val="1"/>
      <charset val="204"/>
    </font>
    <font>
      <sz val="11"/>
      <name val="Times New Roman"/>
      <family val="1"/>
      <charset val="204"/>
    </font>
    <font>
      <b/>
      <sz val="10"/>
      <color theme="1"/>
      <name val="Times New Roman"/>
      <family val="1"/>
      <charset val="204"/>
    </font>
    <font>
      <sz val="10"/>
      <color theme="1"/>
      <name val="Calibri"/>
      <family val="2"/>
      <charset val="204"/>
    </font>
  </fonts>
  <fills count="42">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lightUp">
        <fgColor indexed="55"/>
        <bgColor indexed="3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13">
    <xf numFmtId="0" fontId="0" fillId="0" borderId="0"/>
    <xf numFmtId="0" fontId="6" fillId="0" borderId="0"/>
    <xf numFmtId="0" fontId="6" fillId="0" borderId="0"/>
    <xf numFmtId="0" fontId="9" fillId="0" borderId="0"/>
    <xf numFmtId="0" fontId="6" fillId="0" borderId="0"/>
    <xf numFmtId="40" fontId="9" fillId="2" borderId="1"/>
    <xf numFmtId="0" fontId="14" fillId="0" borderId="0"/>
    <xf numFmtId="0" fontId="14" fillId="0" borderId="0"/>
    <xf numFmtId="0" fontId="5" fillId="0" borderId="0"/>
    <xf numFmtId="0" fontId="5" fillId="0" borderId="0"/>
    <xf numFmtId="0" fontId="9" fillId="0" borderId="0"/>
    <xf numFmtId="0" fontId="9" fillId="0" borderId="0"/>
    <xf numFmtId="0" fontId="9" fillId="0" borderId="0"/>
    <xf numFmtId="0" fontId="9" fillId="0" borderId="0"/>
    <xf numFmtId="0" fontId="15" fillId="0" borderId="0"/>
    <xf numFmtId="43"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21" fillId="5" borderId="0" applyNumberFormat="0" applyBorder="0" applyAlignment="0" applyProtection="0"/>
    <xf numFmtId="0" fontId="25" fillId="8" borderId="7" applyNumberFormat="0" applyAlignment="0" applyProtection="0"/>
    <xf numFmtId="0" fontId="27" fillId="9" borderId="10" applyNumberFormat="0" applyAlignment="0" applyProtection="0"/>
    <xf numFmtId="0" fontId="29" fillId="0" borderId="0" applyNumberFormat="0" applyFill="0" applyBorder="0" applyAlignment="0" applyProtection="0"/>
    <xf numFmtId="0" fontId="20"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3" fillId="7" borderId="7" applyNumberFormat="0" applyAlignment="0" applyProtection="0"/>
    <xf numFmtId="0" fontId="26" fillId="0" borderId="9" applyNumberFormat="0" applyFill="0" applyAlignment="0" applyProtection="0"/>
    <xf numFmtId="0" fontId="22" fillId="6" borderId="0" applyNumberFormat="0" applyBorder="0" applyAlignment="0" applyProtection="0"/>
    <xf numFmtId="0" fontId="9" fillId="10" borderId="11" applyNumberFormat="0" applyFont="0" applyAlignment="0" applyProtection="0"/>
    <xf numFmtId="0" fontId="24" fillId="8" borderId="8" applyNumberFormat="0" applyAlignment="0" applyProtection="0"/>
    <xf numFmtId="40" fontId="9" fillId="35" borderId="1"/>
    <xf numFmtId="40" fontId="9" fillId="2" borderId="1"/>
    <xf numFmtId="49" fontId="32" fillId="36" borderId="13">
      <alignment horizontal="center"/>
    </xf>
    <xf numFmtId="49" fontId="9" fillId="36" borderId="13">
      <alignment horizontal="center"/>
    </xf>
    <xf numFmtId="49" fontId="33" fillId="0" borderId="0"/>
    <xf numFmtId="0" fontId="9" fillId="37" borderId="1"/>
    <xf numFmtId="0" fontId="9" fillId="35" borderId="1"/>
    <xf numFmtId="40" fontId="9" fillId="38" borderId="1"/>
    <xf numFmtId="40" fontId="9" fillId="35" borderId="1"/>
    <xf numFmtId="40" fontId="9" fillId="2" borderId="1"/>
    <xf numFmtId="49" fontId="32" fillId="36" borderId="13">
      <alignment vertical="center"/>
    </xf>
    <xf numFmtId="49" fontId="33" fillId="36" borderId="13">
      <alignment vertical="center"/>
    </xf>
    <xf numFmtId="49" fontId="34" fillId="0" borderId="0">
      <alignment horizontal="right"/>
    </xf>
    <xf numFmtId="40" fontId="9" fillId="39" borderId="1"/>
    <xf numFmtId="40" fontId="9" fillId="40" borderId="1"/>
    <xf numFmtId="0" fontId="16" fillId="0" borderId="0" applyNumberFormat="0" applyFill="0" applyBorder="0" applyAlignment="0" applyProtection="0"/>
    <xf numFmtId="0" fontId="30" fillId="0" borderId="12" applyNumberFormat="0" applyFill="0" applyAlignment="0" applyProtection="0"/>
    <xf numFmtId="0" fontId="28" fillId="0" borderId="0" applyNumberForma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0" fontId="3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0" fontId="9" fillId="35" borderId="1"/>
    <xf numFmtId="40" fontId="9" fillId="35" borderId="1"/>
    <xf numFmtId="40" fontId="9" fillId="2" borderId="1"/>
    <xf numFmtId="40" fontId="9" fillId="2" borderId="1"/>
    <xf numFmtId="49" fontId="32" fillId="36" borderId="13">
      <alignment horizontal="center"/>
    </xf>
    <xf numFmtId="49" fontId="32" fillId="36" borderId="13">
      <alignment horizontal="center"/>
    </xf>
    <xf numFmtId="49" fontId="9" fillId="36" borderId="13">
      <alignment horizontal="center"/>
    </xf>
    <xf numFmtId="49" fontId="9" fillId="36" borderId="13">
      <alignment horizontal="center"/>
    </xf>
    <xf numFmtId="49" fontId="33" fillId="0" borderId="0"/>
    <xf numFmtId="49" fontId="33" fillId="0" borderId="0"/>
    <xf numFmtId="0" fontId="9" fillId="41" borderId="1"/>
    <xf numFmtId="0" fontId="9" fillId="41" borderId="1"/>
    <xf numFmtId="0" fontId="9" fillId="35" borderId="1"/>
    <xf numFmtId="0" fontId="9" fillId="35" borderId="1"/>
    <xf numFmtId="40" fontId="9" fillId="38" borderId="1"/>
    <xf numFmtId="40" fontId="9" fillId="38" borderId="1"/>
    <xf numFmtId="40" fontId="9" fillId="35" borderId="1"/>
    <xf numFmtId="40" fontId="9" fillId="35" borderId="1"/>
    <xf numFmtId="40" fontId="9" fillId="2" borderId="1"/>
    <xf numFmtId="49" fontId="32" fillId="36" borderId="13">
      <alignment vertical="center"/>
    </xf>
    <xf numFmtId="49" fontId="32" fillId="36" borderId="13">
      <alignment vertical="center"/>
    </xf>
    <xf numFmtId="49" fontId="9" fillId="36" borderId="13">
      <alignment vertical="center"/>
    </xf>
    <xf numFmtId="49" fontId="9" fillId="36" borderId="13">
      <alignment vertical="center"/>
    </xf>
    <xf numFmtId="49" fontId="34" fillId="0" borderId="0">
      <alignment horizontal="right"/>
    </xf>
    <xf numFmtId="49" fontId="34" fillId="0" borderId="0">
      <alignment horizontal="right"/>
    </xf>
    <xf numFmtId="40" fontId="9" fillId="39" borderId="1"/>
    <xf numFmtId="40" fontId="9" fillId="39" borderId="1"/>
    <xf numFmtId="40" fontId="9" fillId="40" borderId="1"/>
    <xf numFmtId="40" fontId="9" fillId="40" borderId="1"/>
    <xf numFmtId="0" fontId="9" fillId="0" borderId="0"/>
    <xf numFmtId="0" fontId="15" fillId="0" borderId="0"/>
    <xf numFmtId="0" fontId="9" fillId="0" borderId="0"/>
  </cellStyleXfs>
  <cellXfs count="78">
    <xf numFmtId="0" fontId="0" fillId="0" borderId="0" xfId="0"/>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1" applyFont="1" applyBorder="1" applyAlignment="1">
      <alignment horizontal="center" vertical="center" wrapText="1"/>
    </xf>
    <xf numFmtId="0" fontId="0" fillId="0" borderId="1" xfId="0" applyBorder="1"/>
    <xf numFmtId="0" fontId="11" fillId="0" borderId="1" xfId="1" applyFont="1" applyBorder="1" applyAlignment="1">
      <alignment horizontal="center" vertical="top" wrapText="1"/>
    </xf>
    <xf numFmtId="0" fontId="10" fillId="0" borderId="1" xfId="1" applyFont="1" applyBorder="1" applyAlignment="1">
      <alignment horizontal="left" vertical="top"/>
    </xf>
    <xf numFmtId="164" fontId="13" fillId="2" borderId="1" xfId="5" applyNumberFormat="1" applyFont="1" applyBorder="1" applyAlignment="1">
      <alignment horizontal="center" vertical="center"/>
    </xf>
    <xf numFmtId="4" fontId="13" fillId="0" borderId="1" xfId="0" applyNumberFormat="1" applyFont="1" applyBorder="1" applyAlignment="1">
      <alignment horizontal="center" vertical="center"/>
    </xf>
    <xf numFmtId="4" fontId="13" fillId="3" borderId="1" xfId="0" applyNumberFormat="1" applyFont="1" applyFill="1" applyBorder="1" applyAlignment="1">
      <alignment horizontal="center" vertical="center" wrapText="1"/>
    </xf>
    <xf numFmtId="4" fontId="0" fillId="0" borderId="0" xfId="0" applyNumberFormat="1"/>
    <xf numFmtId="3" fontId="11" fillId="0" borderId="1" xfId="1" applyNumberFormat="1" applyFont="1" applyBorder="1" applyAlignment="1">
      <alignment horizontal="center" vertical="top" wrapText="1"/>
    </xf>
    <xf numFmtId="0" fontId="12" fillId="0" borderId="0" xfId="0" applyFont="1"/>
    <xf numFmtId="0" fontId="7" fillId="0" borderId="1" xfId="0" applyFont="1" applyBorder="1" applyAlignment="1">
      <alignment horizontal="center" vertical="center" wrapText="1"/>
    </xf>
    <xf numFmtId="0" fontId="7" fillId="0" borderId="1" xfId="6" applyFont="1" applyBorder="1" applyAlignment="1">
      <alignment horizontal="center" vertical="center" wrapText="1"/>
    </xf>
    <xf numFmtId="0" fontId="7" fillId="0" borderId="14" xfId="1" applyFont="1" applyBorder="1" applyAlignment="1">
      <alignment horizontal="center" vertical="center" wrapText="1"/>
    </xf>
    <xf numFmtId="0" fontId="8" fillId="0" borderId="1" xfId="1" applyFont="1" applyBorder="1" applyAlignment="1">
      <alignment horizontal="center" vertical="center"/>
    </xf>
    <xf numFmtId="0" fontId="12" fillId="0" borderId="1" xfId="1" applyFont="1" applyBorder="1" applyAlignment="1">
      <alignment horizontal="center" vertical="center" wrapText="1"/>
    </xf>
    <xf numFmtId="0" fontId="8" fillId="0" borderId="3" xfId="75"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38" fillId="0" borderId="1" xfId="11" applyFont="1" applyFill="1" applyBorder="1" applyAlignment="1">
      <alignment horizontal="center" vertical="center" wrapText="1"/>
    </xf>
    <xf numFmtId="0" fontId="38" fillId="0" borderId="1" xfId="12" applyFont="1" applyFill="1" applyBorder="1" applyAlignment="1">
      <alignment horizontal="center" vertical="center" wrapText="1"/>
    </xf>
    <xf numFmtId="0" fontId="8" fillId="0" borderId="1" xfId="12" applyFont="1" applyFill="1" applyBorder="1" applyAlignment="1">
      <alignment horizontal="center" vertical="center" wrapText="1"/>
    </xf>
    <xf numFmtId="0" fontId="38" fillId="0" borderId="1" xfId="13"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1" applyFont="1" applyFill="1" applyBorder="1" applyAlignment="1">
      <alignment horizontal="center" vertical="top" wrapText="1"/>
    </xf>
    <xf numFmtId="0" fontId="3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4" fontId="12" fillId="0" borderId="1" xfId="77" applyNumberFormat="1" applyFont="1" applyBorder="1" applyAlignment="1">
      <alignment horizontal="center" vertical="center" wrapText="1"/>
    </xf>
    <xf numFmtId="4" fontId="12" fillId="0" borderId="1" xfId="77" applyNumberFormat="1" applyFont="1" applyFill="1" applyBorder="1" applyAlignment="1">
      <alignment horizontal="center" vertical="center" wrapText="1"/>
    </xf>
    <xf numFmtId="0" fontId="7" fillId="0" borderId="1" xfId="13" applyFont="1" applyFill="1" applyBorder="1" applyAlignment="1">
      <alignment horizontal="center" vertical="center" wrapText="1"/>
    </xf>
    <xf numFmtId="0" fontId="7" fillId="0" borderId="1" xfId="1" applyFont="1" applyFill="1" applyBorder="1" applyAlignment="1">
      <alignment horizontal="center" vertical="center"/>
    </xf>
    <xf numFmtId="0" fontId="8" fillId="0" borderId="1" xfId="1" applyFont="1" applyFill="1" applyBorder="1" applyAlignment="1">
      <alignment horizontal="center" vertical="center"/>
    </xf>
    <xf numFmtId="3" fontId="7" fillId="0" borderId="1" xfId="1"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0" fontId="7" fillId="0" borderId="15" xfId="1" applyFont="1" applyFill="1" applyBorder="1" applyAlignment="1">
      <alignment horizontal="center" vertical="center"/>
    </xf>
    <xf numFmtId="0" fontId="39" fillId="0" borderId="1" xfId="1" applyNumberFormat="1" applyFont="1" applyFill="1" applyBorder="1" applyAlignment="1">
      <alignment horizontal="center" vertical="center"/>
    </xf>
    <xf numFmtId="0" fontId="7" fillId="3" borderId="1" xfId="1" applyFont="1" applyFill="1" applyBorder="1" applyAlignment="1">
      <alignment horizontal="center" vertical="center" wrapText="1"/>
    </xf>
    <xf numFmtId="0" fontId="7" fillId="0" borderId="1" xfId="11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5" fillId="0" borderId="0" xfId="8"/>
    <xf numFmtId="0" fontId="7" fillId="0" borderId="0" xfId="4" applyFont="1" applyBorder="1" applyAlignment="1"/>
    <xf numFmtId="0" fontId="13" fillId="0" borderId="0" xfId="4" applyFont="1" applyBorder="1" applyAlignment="1">
      <alignment horizontal="center"/>
    </xf>
    <xf numFmtId="0" fontId="7" fillId="0" borderId="0" xfId="4" applyFont="1" applyBorder="1" applyAlignment="1">
      <alignment horizontal="center"/>
    </xf>
    <xf numFmtId="0" fontId="39" fillId="0" borderId="16" xfId="4" applyFont="1" applyBorder="1" applyAlignment="1">
      <alignment horizontal="left"/>
    </xf>
    <xf numFmtId="0" fontId="40" fillId="0" borderId="17" xfId="4" applyFont="1" applyBorder="1" applyAlignment="1">
      <alignment horizontal="left"/>
    </xf>
    <xf numFmtId="0" fontId="40" fillId="0" borderId="18" xfId="4" applyFont="1" applyBorder="1" applyAlignment="1">
      <alignment horizontal="left"/>
    </xf>
    <xf numFmtId="0" fontId="13" fillId="0" borderId="0" xfId="4" applyFont="1" applyBorder="1" applyAlignment="1"/>
    <xf numFmtId="0" fontId="7" fillId="0" borderId="0" xfId="4" applyFont="1" applyAlignment="1"/>
    <xf numFmtId="0" fontId="7" fillId="0" borderId="0" xfId="4" applyFont="1" applyBorder="1"/>
    <xf numFmtId="0" fontId="13" fillId="0" borderId="0" xfId="4" applyFont="1" applyBorder="1" applyAlignment="1">
      <alignment vertical="center"/>
    </xf>
    <xf numFmtId="0" fontId="13" fillId="0" borderId="1" xfId="1" applyFont="1" applyBorder="1" applyAlignment="1">
      <alignment horizontal="center" vertical="center" wrapText="1"/>
    </xf>
    <xf numFmtId="0" fontId="12" fillId="0" borderId="1" xfId="0" applyFont="1" applyBorder="1" applyAlignment="1">
      <alignment horizontal="left" vertical="top" wrapText="1"/>
    </xf>
    <xf numFmtId="0" fontId="7" fillId="0" borderId="1" xfId="4" applyFont="1" applyBorder="1" applyAlignment="1">
      <alignment horizontal="center" vertical="center"/>
    </xf>
    <xf numFmtId="0" fontId="7" fillId="0" borderId="1" xfId="4" applyFont="1" applyBorder="1" applyAlignment="1">
      <alignment horizontal="center" vertical="center" wrapText="1"/>
    </xf>
    <xf numFmtId="4" fontId="7" fillId="0" borderId="1" xfId="0" applyNumberFormat="1" applyFont="1" applyBorder="1" applyAlignment="1">
      <alignment horizontal="center" vertical="center"/>
    </xf>
    <xf numFmtId="0" fontId="7" fillId="0" borderId="1" xfId="4" applyFont="1" applyBorder="1" applyAlignment="1">
      <alignment vertical="center" wrapText="1"/>
    </xf>
    <xf numFmtId="0" fontId="41" fillId="0" borderId="1" xfId="1" applyFont="1" applyBorder="1" applyAlignment="1">
      <alignment horizontal="center" vertical="center" wrapText="1"/>
    </xf>
    <xf numFmtId="0" fontId="38" fillId="0" borderId="1" xfId="112" applyFont="1" applyFill="1" applyBorder="1" applyAlignment="1">
      <alignment horizontal="center" vertical="center" wrapText="1"/>
    </xf>
    <xf numFmtId="0" fontId="7" fillId="0" borderId="1" xfId="112" applyFont="1" applyFill="1" applyBorder="1" applyAlignment="1">
      <alignment horizontal="center" vertical="center" wrapText="1"/>
    </xf>
    <xf numFmtId="0" fontId="13" fillId="0" borderId="19" xfId="4" applyFont="1" applyBorder="1" applyAlignment="1">
      <alignment horizontal="right" vertical="center" wrapText="1"/>
    </xf>
    <xf numFmtId="0" fontId="13" fillId="0" borderId="20" xfId="4" applyFont="1" applyBorder="1" applyAlignment="1">
      <alignment horizontal="right" vertical="center" wrapText="1"/>
    </xf>
    <xf numFmtId="0" fontId="13" fillId="0" borderId="21" xfId="4" applyFont="1" applyBorder="1" applyAlignment="1">
      <alignment horizontal="right" vertical="center" wrapText="1"/>
    </xf>
    <xf numFmtId="0" fontId="13" fillId="0" borderId="22" xfId="4" applyFont="1" applyBorder="1" applyAlignment="1">
      <alignment horizontal="right" vertical="center" wrapText="1"/>
    </xf>
    <xf numFmtId="0" fontId="13" fillId="0" borderId="23" xfId="4" applyFont="1" applyBorder="1" applyAlignment="1">
      <alignment horizontal="right" vertical="center" wrapText="1"/>
    </xf>
    <xf numFmtId="0" fontId="13" fillId="0" borderId="24" xfId="4" applyFont="1" applyBorder="1" applyAlignment="1">
      <alignment horizontal="right" vertical="center" wrapText="1"/>
    </xf>
    <xf numFmtId="0" fontId="10" fillId="0" borderId="1" xfId="1" applyFont="1" applyBorder="1" applyAlignment="1">
      <alignment horizontal="center" vertical="top" wrapText="1"/>
    </xf>
    <xf numFmtId="0" fontId="10" fillId="0" borderId="2" xfId="1" applyFont="1" applyBorder="1" applyAlignment="1">
      <alignment horizontal="center" vertical="top" wrapText="1"/>
    </xf>
    <xf numFmtId="0" fontId="10" fillId="0" borderId="3" xfId="1" applyFont="1" applyBorder="1" applyAlignment="1">
      <alignment horizontal="center"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4" fontId="10" fillId="0" borderId="2" xfId="1" applyNumberFormat="1" applyFont="1" applyFill="1" applyBorder="1" applyAlignment="1">
      <alignment horizontal="center" vertical="top" wrapText="1"/>
    </xf>
    <xf numFmtId="4" fontId="10" fillId="0" borderId="3" xfId="1" applyNumberFormat="1" applyFont="1" applyFill="1" applyBorder="1" applyAlignment="1">
      <alignment horizontal="center" vertical="top" wrapText="1"/>
    </xf>
    <xf numFmtId="0" fontId="13" fillId="0" borderId="0" xfId="4" applyFont="1" applyBorder="1" applyAlignment="1">
      <alignment horizontal="center"/>
    </xf>
  </cellXfs>
  <cellStyles count="113">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2" xfId="78"/>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rmal 2" xfId="14"/>
    <cellStyle name="Normal 2 3 2" xfId="3"/>
    <cellStyle name="Normal 2 3 2 2" xfId="110"/>
    <cellStyle name="Normal 3" xfId="79"/>
    <cellStyle name="Note" xfId="52"/>
    <cellStyle name="Output" xfId="53"/>
    <cellStyle name="Percent 2" xfId="80"/>
    <cellStyle name="SAS FM Client calculated data cell (data entry table)" xfId="54"/>
    <cellStyle name="SAS FM Client calculated data cell (data entry table) 2" xfId="81"/>
    <cellStyle name="SAS FM Client calculated data cell (data entry table)_Sheet7" xfId="82"/>
    <cellStyle name="SAS FM Client calculated data cell (read only table)" xfId="55"/>
    <cellStyle name="SAS FM Client calculated data cell (read only table) 2" xfId="83"/>
    <cellStyle name="SAS FM Client calculated data cell (read only table)_Sheet7" xfId="84"/>
    <cellStyle name="SAS FM Column drillable header" xfId="56"/>
    <cellStyle name="SAS FM Column drillable header 2" xfId="85"/>
    <cellStyle name="SAS FM Column drillable header_Sheet7" xfId="86"/>
    <cellStyle name="SAS FM Column header" xfId="57"/>
    <cellStyle name="SAS FM Column header 2" xfId="87"/>
    <cellStyle name="SAS FM Column header_Sheet7" xfId="88"/>
    <cellStyle name="SAS FM Drill path" xfId="58"/>
    <cellStyle name="SAS FM Drill path 2" xfId="89"/>
    <cellStyle name="SAS FM Drill path_Sheet2" xfId="90"/>
    <cellStyle name="SAS FM Invalid data cell" xfId="59"/>
    <cellStyle name="SAS FM Invalid data cell 2" xfId="91"/>
    <cellStyle name="SAS FM Invalid data cell_Sheet7" xfId="92"/>
    <cellStyle name="SAS FM No query data cell" xfId="60"/>
    <cellStyle name="SAS FM No query data cell 2" xfId="93"/>
    <cellStyle name="SAS FM No query data cell_Sheet7" xfId="94"/>
    <cellStyle name="SAS FM Protected member data cell" xfId="61"/>
    <cellStyle name="SAS FM Protected member data cell 2" xfId="95"/>
    <cellStyle name="SAS FM Protected member data cell_Sheet7" xfId="96"/>
    <cellStyle name="SAS FM Read-only data cell (data entry table)" xfId="62"/>
    <cellStyle name="SAS FM Read-only data cell (data entry table) 2" xfId="97"/>
    <cellStyle name="SAS FM Read-only data cell (data entry table)_Sheet7" xfId="98"/>
    <cellStyle name="SAS FM Read-only data cell (read-only table)" xfId="63"/>
    <cellStyle name="SAS FM Read-only data cell (read-only table) 2" xfId="5"/>
    <cellStyle name="SAS FM Read-only data cell (read-only table)_Sheet2" xfId="99"/>
    <cellStyle name="SAS FM Row drillable header" xfId="64"/>
    <cellStyle name="SAS FM Row drillable header 2" xfId="100"/>
    <cellStyle name="SAS FM Row drillable header_Sheet2" xfId="101"/>
    <cellStyle name="SAS FM Row header" xfId="65"/>
    <cellStyle name="SAS FM Row header 2" xfId="102"/>
    <cellStyle name="SAS FM Row header_Sheet2" xfId="103"/>
    <cellStyle name="SAS FM Slicers" xfId="66"/>
    <cellStyle name="SAS FM Slicers 2" xfId="104"/>
    <cellStyle name="SAS FM Slicers_Sheet2" xfId="105"/>
    <cellStyle name="SAS FM Supplemented member data cell" xfId="67"/>
    <cellStyle name="SAS FM Supplemented member data cell 2" xfId="106"/>
    <cellStyle name="SAS FM Supplemented member data cell_Sheet7" xfId="107"/>
    <cellStyle name="SAS FM Writeable data cell" xfId="68"/>
    <cellStyle name="SAS FM Writeable data cell 2" xfId="108"/>
    <cellStyle name="SAS FM Writeable data cell_Sheet7" xfId="109"/>
    <cellStyle name="Title" xfId="69"/>
    <cellStyle name="Total" xfId="70"/>
    <cellStyle name="Warning Text" xfId="71"/>
    <cellStyle name="Обычный" xfId="0" builtinId="0"/>
    <cellStyle name="Обычный 10" xfId="13"/>
    <cellStyle name="Обычный 10 3" xfId="112"/>
    <cellStyle name="Обычный 13" xfId="2"/>
    <cellStyle name="Обычный 15" xfId="8"/>
    <cellStyle name="Обычный 15 2" xfId="76"/>
    <cellStyle name="Обычный 2 2 2 2" xfId="1"/>
    <cellStyle name="Обычный 2 5" xfId="4"/>
    <cellStyle name="Обычный 3" xfId="10"/>
    <cellStyle name="Обычный 36" xfId="111"/>
    <cellStyle name="Обычный 4" xfId="12"/>
    <cellStyle name="Обычный 44" xfId="9"/>
    <cellStyle name="Обычный 8" xfId="11"/>
    <cellStyle name="Обычный_Лист2" xfId="75"/>
    <cellStyle name="Стиль 1" xfId="6"/>
    <cellStyle name="Стиль 1 2" xfId="7"/>
    <cellStyle name="Финансовый 2" xfId="15"/>
    <cellStyle name="Финансовый 2 2" xfId="72"/>
    <cellStyle name="Финансовый 2 3" xfId="73"/>
    <cellStyle name="Финансовый 2 3 2" xfId="77"/>
    <cellStyle name="Финансовый 3" xfId="7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5"/>
  <sheetViews>
    <sheetView tabSelected="1" zoomScale="80" zoomScaleNormal="80" workbookViewId="0">
      <selection activeCell="A35" sqref="A35"/>
    </sheetView>
  </sheetViews>
  <sheetFormatPr defaultRowHeight="15" x14ac:dyDescent="0.25"/>
  <cols>
    <col min="1" max="1" width="10.42578125" customWidth="1"/>
    <col min="2" max="3" width="9.140625" customWidth="1"/>
    <col min="4" max="4" width="25.28515625" customWidth="1"/>
    <col min="5" max="5" width="18.140625" customWidth="1"/>
    <col min="6" max="6" width="20.5703125" customWidth="1"/>
    <col min="7" max="7" width="21.42578125" customWidth="1"/>
    <col min="8" max="8" width="28.140625" customWidth="1"/>
    <col min="9" max="9" width="31" customWidth="1"/>
    <col min="12" max="12" width="11.85546875" customWidth="1"/>
    <col min="13" max="13" width="13.28515625" customWidth="1"/>
    <col min="14" max="14" width="11.5703125" customWidth="1"/>
    <col min="15" max="15" width="16.140625" customWidth="1"/>
    <col min="17" max="17" width="18" customWidth="1"/>
    <col min="18" max="18" width="22.7109375" customWidth="1"/>
    <col min="19" max="20" width="9.140625" customWidth="1"/>
    <col min="21" max="21" width="10.85546875" customWidth="1"/>
    <col min="22" max="22" width="16.7109375" customWidth="1"/>
    <col min="23" max="23" width="18.28515625" style="11" customWidth="1"/>
    <col min="24" max="24" width="24" style="11" customWidth="1"/>
    <col min="25" max="25" width="9.140625" customWidth="1"/>
    <col min="27" max="27" width="19.28515625" customWidth="1"/>
  </cols>
  <sheetData>
    <row r="1" spans="1:27" ht="15.75" thickBot="1" x14ac:dyDescent="0.3">
      <c r="A1" s="44"/>
      <c r="B1" s="44"/>
      <c r="C1" s="44"/>
      <c r="D1" s="45"/>
      <c r="E1" s="45"/>
      <c r="F1" s="45"/>
      <c r="G1" s="45"/>
      <c r="H1" s="45"/>
      <c r="I1" s="45"/>
      <c r="J1" s="45"/>
      <c r="K1" s="45"/>
      <c r="L1" s="45"/>
      <c r="M1" s="45"/>
      <c r="N1" s="45"/>
      <c r="O1" s="45"/>
      <c r="P1" s="45"/>
      <c r="Q1" s="45"/>
      <c r="R1" s="44"/>
      <c r="S1" s="44"/>
      <c r="T1" s="45"/>
      <c r="U1" s="44"/>
      <c r="V1" s="45"/>
      <c r="W1" s="44"/>
      <c r="X1" s="46"/>
      <c r="Y1" s="46"/>
      <c r="Z1" s="47"/>
      <c r="AA1" s="44"/>
    </row>
    <row r="2" spans="1:27" ht="16.5" thickBot="1" x14ac:dyDescent="0.3">
      <c r="A2" s="44"/>
      <c r="B2" s="48" t="s">
        <v>521</v>
      </c>
      <c r="C2" s="49"/>
      <c r="D2" s="49"/>
      <c r="E2" s="49"/>
      <c r="F2" s="49"/>
      <c r="G2" s="49"/>
      <c r="H2" s="49"/>
      <c r="I2" s="49"/>
      <c r="J2" s="49"/>
      <c r="K2" s="49"/>
      <c r="L2" s="49"/>
      <c r="M2" s="49"/>
      <c r="N2" s="49"/>
      <c r="O2" s="49"/>
      <c r="P2" s="49"/>
      <c r="Q2" s="49"/>
      <c r="R2" s="50"/>
      <c r="S2" s="44"/>
      <c r="T2" s="45"/>
      <c r="U2" s="44"/>
      <c r="V2" s="45"/>
      <c r="W2" s="44"/>
      <c r="X2" s="51"/>
      <c r="Y2" s="51"/>
      <c r="Z2" s="45"/>
      <c r="AA2" s="44"/>
    </row>
    <row r="3" spans="1:27" x14ac:dyDescent="0.25">
      <c r="A3" s="44"/>
      <c r="B3" s="44"/>
      <c r="C3" s="44"/>
      <c r="D3" s="44"/>
      <c r="E3" s="44"/>
      <c r="F3" s="44"/>
      <c r="G3" s="44"/>
      <c r="H3" s="44"/>
      <c r="I3" s="44"/>
      <c r="J3" s="44"/>
      <c r="K3" s="44"/>
      <c r="L3" s="44"/>
      <c r="M3" s="44"/>
      <c r="N3" s="44"/>
      <c r="O3" s="44"/>
      <c r="P3" s="44"/>
      <c r="Q3" s="51"/>
      <c r="R3" s="44"/>
      <c r="S3" s="44"/>
      <c r="T3" s="44"/>
      <c r="U3" s="44"/>
      <c r="V3" s="44"/>
      <c r="W3" s="44"/>
      <c r="X3" s="51"/>
      <c r="Y3" s="51"/>
      <c r="Z3" s="45"/>
      <c r="AA3" s="45"/>
    </row>
    <row r="4" spans="1:27" x14ac:dyDescent="0.25">
      <c r="A4" s="77" t="s">
        <v>585</v>
      </c>
      <c r="B4" s="77"/>
      <c r="C4" s="77"/>
      <c r="D4" s="77"/>
      <c r="E4" s="77"/>
      <c r="F4" s="77"/>
      <c r="G4" s="77"/>
      <c r="H4" s="77"/>
      <c r="I4" s="77"/>
      <c r="J4" s="77"/>
      <c r="K4" s="77"/>
      <c r="L4" s="77"/>
      <c r="M4" s="77"/>
      <c r="N4" s="77"/>
      <c r="O4" s="77"/>
      <c r="P4" s="77"/>
      <c r="Q4" s="77"/>
      <c r="R4" s="77"/>
      <c r="S4" s="77"/>
      <c r="T4" s="77"/>
      <c r="U4" s="77"/>
      <c r="V4" s="77"/>
      <c r="W4" s="77"/>
      <c r="X4" s="77"/>
      <c r="Y4" s="77"/>
      <c r="Z4" s="77"/>
      <c r="AA4" s="77"/>
    </row>
    <row r="5" spans="1:27" ht="15.75" thickBot="1" x14ac:dyDescent="0.3">
      <c r="A5" s="52"/>
      <c r="B5" s="52"/>
      <c r="C5" s="45" t="s">
        <v>522</v>
      </c>
      <c r="D5" s="45"/>
      <c r="E5" s="45"/>
      <c r="F5" s="45"/>
      <c r="G5" s="45"/>
      <c r="H5" s="45"/>
      <c r="I5" s="45"/>
      <c r="J5" s="45"/>
      <c r="K5" s="45"/>
      <c r="L5" s="45"/>
      <c r="M5" s="45"/>
      <c r="N5" s="45"/>
      <c r="O5" s="45"/>
      <c r="P5" s="45"/>
      <c r="Q5" s="45"/>
      <c r="R5" s="45"/>
      <c r="S5" s="45"/>
      <c r="T5" s="45"/>
      <c r="U5" s="45"/>
      <c r="V5" s="45"/>
      <c r="W5" s="45"/>
      <c r="X5" s="45"/>
      <c r="Y5" s="45"/>
      <c r="Z5" s="45"/>
      <c r="AA5" s="44"/>
    </row>
    <row r="6" spans="1:27" x14ac:dyDescent="0.25">
      <c r="A6" s="44"/>
      <c r="B6" s="44"/>
      <c r="C6" s="44"/>
      <c r="D6" s="44"/>
      <c r="E6" s="44"/>
      <c r="F6" s="44"/>
      <c r="G6" s="44"/>
      <c r="H6" s="44"/>
      <c r="I6" s="44"/>
      <c r="J6" s="44"/>
      <c r="K6" s="44"/>
      <c r="L6" s="44"/>
      <c r="M6" s="44"/>
      <c r="N6" s="51"/>
      <c r="O6" s="51"/>
      <c r="P6" s="51"/>
      <c r="Q6" s="51"/>
      <c r="R6" s="44"/>
      <c r="S6" s="53"/>
      <c r="T6" s="54"/>
      <c r="U6" s="54"/>
      <c r="V6" s="64" t="s">
        <v>547</v>
      </c>
      <c r="W6" s="65"/>
      <c r="X6" s="65"/>
      <c r="Y6" s="65"/>
      <c r="Z6" s="65"/>
      <c r="AA6" s="66"/>
    </row>
    <row r="7" spans="1:27" ht="15.75" thickBot="1" x14ac:dyDescent="0.3">
      <c r="A7" s="44"/>
      <c r="B7" s="44"/>
      <c r="C7" s="44"/>
      <c r="D7" s="44"/>
      <c r="E7" s="44"/>
      <c r="F7" s="44"/>
      <c r="G7" s="44"/>
      <c r="H7" s="44"/>
      <c r="I7" s="44"/>
      <c r="J7" s="44"/>
      <c r="K7" s="44"/>
      <c r="L7" s="44"/>
      <c r="M7" s="44"/>
      <c r="N7" s="51"/>
      <c r="O7" s="51"/>
      <c r="P7" s="51"/>
      <c r="Q7" s="51"/>
      <c r="R7" s="44"/>
      <c r="S7" s="54"/>
      <c r="T7" s="54"/>
      <c r="U7" s="54"/>
      <c r="V7" s="67"/>
      <c r="W7" s="68"/>
      <c r="X7" s="68"/>
      <c r="Y7" s="68"/>
      <c r="Z7" s="68"/>
      <c r="AA7" s="69"/>
    </row>
    <row r="8" spans="1:27" x14ac:dyDescent="0.25">
      <c r="A8" s="13"/>
      <c r="B8" s="13"/>
      <c r="C8" s="13"/>
      <c r="D8" s="13"/>
      <c r="E8" s="13"/>
      <c r="F8" s="13"/>
      <c r="G8" s="13"/>
      <c r="H8" s="13"/>
      <c r="I8" s="13"/>
      <c r="J8" s="13"/>
      <c r="K8" s="13"/>
      <c r="L8" s="13"/>
      <c r="M8" s="13"/>
      <c r="N8" s="13"/>
      <c r="O8" s="13"/>
      <c r="P8" s="13"/>
      <c r="Q8" s="13"/>
      <c r="R8" s="13"/>
      <c r="S8" s="13"/>
      <c r="T8" s="13"/>
      <c r="U8" s="13"/>
      <c r="V8" s="64" t="s">
        <v>584</v>
      </c>
      <c r="W8" s="65"/>
      <c r="X8" s="65"/>
      <c r="Y8" s="65"/>
      <c r="Z8" s="65"/>
      <c r="AA8" s="66"/>
    </row>
    <row r="9" spans="1:27" ht="15.75" thickBot="1" x14ac:dyDescent="0.3">
      <c r="A9" s="13"/>
      <c r="B9" s="13"/>
      <c r="C9" s="13"/>
      <c r="D9" s="13"/>
      <c r="E9" s="13"/>
      <c r="F9" s="13"/>
      <c r="G9" s="13"/>
      <c r="H9" s="13"/>
      <c r="I9" s="13"/>
      <c r="J9" s="13"/>
      <c r="K9" s="13"/>
      <c r="L9" s="13"/>
      <c r="M9" s="13"/>
      <c r="N9" s="13"/>
      <c r="O9" s="13"/>
      <c r="P9" s="13"/>
      <c r="Q9" s="13"/>
      <c r="R9" s="13"/>
      <c r="S9" s="13"/>
      <c r="T9" s="13"/>
      <c r="U9" s="13"/>
      <c r="V9" s="67"/>
      <c r="W9" s="68"/>
      <c r="X9" s="68"/>
      <c r="Y9" s="68"/>
      <c r="Z9" s="68"/>
      <c r="AA9" s="69"/>
    </row>
    <row r="10" spans="1:27" x14ac:dyDescent="0.25">
      <c r="A10" s="13"/>
      <c r="B10" s="13"/>
      <c r="C10" s="13"/>
      <c r="D10" s="13"/>
      <c r="E10" s="13"/>
      <c r="F10" s="13"/>
      <c r="G10" s="13"/>
      <c r="H10" s="13"/>
      <c r="I10" s="13"/>
      <c r="J10" s="13"/>
      <c r="K10" s="13"/>
      <c r="L10" s="13"/>
      <c r="M10" s="13"/>
      <c r="N10" s="13"/>
      <c r="O10" s="13"/>
      <c r="P10" s="13"/>
      <c r="Q10" s="13"/>
      <c r="R10" s="13"/>
      <c r="S10" s="13"/>
      <c r="T10" s="13"/>
      <c r="U10" s="13"/>
      <c r="V10" s="64" t="s">
        <v>699</v>
      </c>
      <c r="W10" s="65"/>
      <c r="X10" s="65"/>
      <c r="Y10" s="65"/>
      <c r="Z10" s="65"/>
      <c r="AA10" s="66"/>
    </row>
    <row r="11" spans="1:27" x14ac:dyDescent="0.25">
      <c r="A11" s="13"/>
      <c r="B11" s="13"/>
      <c r="C11" s="13"/>
      <c r="D11" s="13"/>
      <c r="E11" s="13"/>
      <c r="F11" s="13"/>
      <c r="G11" s="13"/>
      <c r="H11" s="13"/>
      <c r="I11" s="13"/>
      <c r="J11" s="13"/>
      <c r="K11" s="13"/>
      <c r="L11" s="13"/>
      <c r="M11" s="13"/>
      <c r="N11" s="13"/>
      <c r="O11" s="13"/>
      <c r="P11" s="13"/>
      <c r="Q11" s="13"/>
      <c r="R11" s="13"/>
      <c r="S11" s="13"/>
      <c r="T11" s="13"/>
      <c r="U11" s="13"/>
      <c r="V11" s="67"/>
      <c r="W11" s="68"/>
      <c r="X11" s="68"/>
      <c r="Y11" s="68"/>
      <c r="Z11" s="68"/>
      <c r="AA11" s="69"/>
    </row>
    <row r="12" spans="1:27"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27" x14ac:dyDescent="0.2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row>
    <row r="15" spans="1:27" ht="25.5" customHeight="1" x14ac:dyDescent="0.25">
      <c r="A15" s="70" t="s">
        <v>9</v>
      </c>
      <c r="B15" s="71" t="s">
        <v>10</v>
      </c>
      <c r="C15" s="71" t="s">
        <v>11</v>
      </c>
      <c r="D15" s="71" t="s">
        <v>12</v>
      </c>
      <c r="E15" s="71" t="s">
        <v>13</v>
      </c>
      <c r="F15" s="71" t="s">
        <v>14</v>
      </c>
      <c r="G15" s="71" t="s">
        <v>15</v>
      </c>
      <c r="H15" s="71" t="s">
        <v>16</v>
      </c>
      <c r="I15" s="71" t="s">
        <v>17</v>
      </c>
      <c r="J15" s="71" t="s">
        <v>18</v>
      </c>
      <c r="K15" s="71" t="s">
        <v>19</v>
      </c>
      <c r="L15" s="73" t="s">
        <v>20</v>
      </c>
      <c r="M15" s="71" t="s">
        <v>21</v>
      </c>
      <c r="N15" s="71" t="s">
        <v>22</v>
      </c>
      <c r="O15" s="73" t="s">
        <v>23</v>
      </c>
      <c r="P15" s="73" t="s">
        <v>24</v>
      </c>
      <c r="Q15" s="73" t="s">
        <v>25</v>
      </c>
      <c r="R15" s="73" t="s">
        <v>26</v>
      </c>
      <c r="S15" s="73" t="s">
        <v>27</v>
      </c>
      <c r="T15" s="73" t="s">
        <v>28</v>
      </c>
      <c r="U15" s="73" t="s">
        <v>29</v>
      </c>
      <c r="V15" s="73" t="s">
        <v>30</v>
      </c>
      <c r="W15" s="75" t="s">
        <v>31</v>
      </c>
      <c r="X15" s="75" t="s">
        <v>32</v>
      </c>
      <c r="Y15" s="73" t="s">
        <v>33</v>
      </c>
      <c r="Z15" s="73" t="s">
        <v>34</v>
      </c>
      <c r="AA15" s="73" t="s">
        <v>35</v>
      </c>
    </row>
    <row r="16" spans="1:27" ht="54" customHeight="1" x14ac:dyDescent="0.25">
      <c r="A16" s="70"/>
      <c r="B16" s="72"/>
      <c r="C16" s="72"/>
      <c r="D16" s="72"/>
      <c r="E16" s="72"/>
      <c r="F16" s="72"/>
      <c r="G16" s="72"/>
      <c r="H16" s="72"/>
      <c r="I16" s="72"/>
      <c r="J16" s="72"/>
      <c r="K16" s="72"/>
      <c r="L16" s="74"/>
      <c r="M16" s="72"/>
      <c r="N16" s="72"/>
      <c r="O16" s="74"/>
      <c r="P16" s="74"/>
      <c r="Q16" s="74"/>
      <c r="R16" s="74"/>
      <c r="S16" s="74"/>
      <c r="T16" s="74"/>
      <c r="U16" s="74"/>
      <c r="V16" s="74"/>
      <c r="W16" s="76"/>
      <c r="X16" s="76"/>
      <c r="Y16" s="74"/>
      <c r="Z16" s="74"/>
      <c r="AA16" s="74"/>
    </row>
    <row r="17" spans="1:27" x14ac:dyDescent="0.25">
      <c r="A17" s="6">
        <v>1</v>
      </c>
      <c r="B17" s="6">
        <v>2</v>
      </c>
      <c r="C17" s="6">
        <v>3</v>
      </c>
      <c r="D17" s="6">
        <v>4</v>
      </c>
      <c r="E17" s="6"/>
      <c r="F17" s="6">
        <v>5</v>
      </c>
      <c r="G17" s="6"/>
      <c r="H17" s="6">
        <v>6</v>
      </c>
      <c r="I17" s="6"/>
      <c r="J17" s="6">
        <v>7</v>
      </c>
      <c r="K17" s="6">
        <v>8</v>
      </c>
      <c r="L17" s="6">
        <v>9</v>
      </c>
      <c r="M17" s="6">
        <v>10</v>
      </c>
      <c r="N17" s="6">
        <v>11</v>
      </c>
      <c r="O17" s="6">
        <v>12</v>
      </c>
      <c r="P17" s="6">
        <v>13</v>
      </c>
      <c r="Q17" s="6">
        <v>14</v>
      </c>
      <c r="R17" s="6">
        <v>15</v>
      </c>
      <c r="S17" s="6">
        <v>16</v>
      </c>
      <c r="T17" s="6">
        <v>17</v>
      </c>
      <c r="U17" s="6">
        <v>18</v>
      </c>
      <c r="V17" s="6">
        <v>19</v>
      </c>
      <c r="W17" s="12">
        <v>20</v>
      </c>
      <c r="X17" s="12">
        <v>21</v>
      </c>
      <c r="Y17" s="6">
        <v>22</v>
      </c>
      <c r="Z17" s="6">
        <v>23</v>
      </c>
      <c r="AA17" s="6">
        <v>24</v>
      </c>
    </row>
    <row r="18" spans="1:27" x14ac:dyDescent="0.25">
      <c r="A18" s="7" t="s">
        <v>51</v>
      </c>
      <c r="B18" s="6"/>
      <c r="C18" s="6"/>
      <c r="D18" s="6"/>
      <c r="E18" s="6"/>
      <c r="F18" s="6"/>
      <c r="G18" s="6"/>
      <c r="H18" s="2"/>
      <c r="I18" s="6"/>
      <c r="J18" s="6"/>
      <c r="K18" s="6"/>
      <c r="L18" s="6"/>
      <c r="M18" s="6"/>
      <c r="N18" s="6"/>
      <c r="O18" s="6"/>
      <c r="P18" s="6"/>
      <c r="Q18" s="6"/>
      <c r="R18" s="6"/>
      <c r="S18" s="6"/>
      <c r="T18" s="6"/>
      <c r="U18" s="6"/>
      <c r="V18" s="6"/>
      <c r="W18" s="6"/>
      <c r="X18" s="6"/>
      <c r="Y18" s="6"/>
      <c r="Z18" s="6"/>
      <c r="AA18" s="6"/>
    </row>
    <row r="19" spans="1:27" ht="63.75" x14ac:dyDescent="0.25">
      <c r="A19" s="17" t="s">
        <v>540</v>
      </c>
      <c r="B19" s="1" t="s">
        <v>0</v>
      </c>
      <c r="C19" s="1" t="s">
        <v>528</v>
      </c>
      <c r="D19" s="26" t="s">
        <v>529</v>
      </c>
      <c r="E19" s="26" t="s">
        <v>532</v>
      </c>
      <c r="F19" s="2" t="s">
        <v>530</v>
      </c>
      <c r="G19" s="2" t="s">
        <v>533</v>
      </c>
      <c r="H19" s="2" t="s">
        <v>531</v>
      </c>
      <c r="I19" s="2" t="s">
        <v>534</v>
      </c>
      <c r="J19" s="4" t="s">
        <v>38</v>
      </c>
      <c r="K19" s="4">
        <v>100</v>
      </c>
      <c r="L19" s="2">
        <v>710000000</v>
      </c>
      <c r="M19" s="3" t="s">
        <v>5</v>
      </c>
      <c r="N19" s="3" t="s">
        <v>138</v>
      </c>
      <c r="O19" s="4" t="s">
        <v>6</v>
      </c>
      <c r="P19" s="14" t="s">
        <v>535</v>
      </c>
      <c r="Q19" s="4" t="s">
        <v>536</v>
      </c>
      <c r="R19" s="15" t="s">
        <v>537</v>
      </c>
      <c r="S19" s="4">
        <v>112</v>
      </c>
      <c r="T19" s="16" t="s">
        <v>538</v>
      </c>
      <c r="U19" s="32">
        <v>79900</v>
      </c>
      <c r="V19" s="4">
        <v>133.93</v>
      </c>
      <c r="W19" s="32">
        <f>U19*V19</f>
        <v>10701007</v>
      </c>
      <c r="X19" s="32">
        <f>W19*1.12</f>
        <v>11985127.840000002</v>
      </c>
      <c r="Y19" s="32" t="s">
        <v>539</v>
      </c>
      <c r="Z19" s="4">
        <v>2016</v>
      </c>
      <c r="AA19" s="4"/>
    </row>
    <row r="20" spans="1:27" ht="255" x14ac:dyDescent="0.25">
      <c r="A20" s="17" t="s">
        <v>603</v>
      </c>
      <c r="B20" s="1" t="s">
        <v>0</v>
      </c>
      <c r="C20" s="1" t="s">
        <v>618</v>
      </c>
      <c r="D20" s="26" t="s">
        <v>619</v>
      </c>
      <c r="E20" s="26" t="s">
        <v>619</v>
      </c>
      <c r="F20" s="2" t="s">
        <v>620</v>
      </c>
      <c r="G20" s="2" t="s">
        <v>621</v>
      </c>
      <c r="H20" s="2" t="s">
        <v>673</v>
      </c>
      <c r="I20" s="2" t="s">
        <v>674</v>
      </c>
      <c r="J20" s="4" t="s">
        <v>4</v>
      </c>
      <c r="K20" s="4">
        <v>0</v>
      </c>
      <c r="L20" s="2">
        <v>710000000</v>
      </c>
      <c r="M20" s="3" t="s">
        <v>5</v>
      </c>
      <c r="N20" s="3" t="s">
        <v>517</v>
      </c>
      <c r="O20" s="3" t="s">
        <v>5</v>
      </c>
      <c r="P20" s="14" t="s">
        <v>535</v>
      </c>
      <c r="Q20" s="1" t="s">
        <v>150</v>
      </c>
      <c r="R20" s="15" t="s">
        <v>622</v>
      </c>
      <c r="S20" s="4">
        <v>796</v>
      </c>
      <c r="T20" s="16" t="s">
        <v>623</v>
      </c>
      <c r="U20" s="32">
        <v>4</v>
      </c>
      <c r="V20" s="32">
        <f>W20/U20</f>
        <v>2020900</v>
      </c>
      <c r="W20" s="32">
        <f>8083600</f>
        <v>8083600</v>
      </c>
      <c r="X20" s="32">
        <f>W20*1.12</f>
        <v>9053632</v>
      </c>
      <c r="Y20" s="32"/>
      <c r="Z20" s="4">
        <v>2016</v>
      </c>
      <c r="AA20" s="4"/>
    </row>
    <row r="21" spans="1:27" ht="191.25" x14ac:dyDescent="0.25">
      <c r="A21" s="17" t="s">
        <v>604</v>
      </c>
      <c r="B21" s="1" t="s">
        <v>0</v>
      </c>
      <c r="C21" s="1" t="s">
        <v>624</v>
      </c>
      <c r="D21" s="26" t="s">
        <v>625</v>
      </c>
      <c r="E21" s="26" t="s">
        <v>625</v>
      </c>
      <c r="F21" s="2" t="s">
        <v>626</v>
      </c>
      <c r="G21" s="2" t="s">
        <v>627</v>
      </c>
      <c r="H21" s="2" t="s">
        <v>628</v>
      </c>
      <c r="I21" s="2" t="s">
        <v>629</v>
      </c>
      <c r="J21" s="4" t="s">
        <v>40</v>
      </c>
      <c r="K21" s="4">
        <v>0</v>
      </c>
      <c r="L21" s="2">
        <v>710000000</v>
      </c>
      <c r="M21" s="3" t="s">
        <v>5</v>
      </c>
      <c r="N21" s="3" t="s">
        <v>517</v>
      </c>
      <c r="O21" s="3" t="s">
        <v>5</v>
      </c>
      <c r="P21" s="14" t="s">
        <v>535</v>
      </c>
      <c r="Q21" s="1" t="s">
        <v>150</v>
      </c>
      <c r="R21" s="15" t="s">
        <v>622</v>
      </c>
      <c r="S21" s="4">
        <v>796</v>
      </c>
      <c r="T21" s="16" t="s">
        <v>623</v>
      </c>
      <c r="U21" s="32">
        <v>15</v>
      </c>
      <c r="V21" s="32">
        <f t="shared" ref="V21:V23" si="0">W21/U21</f>
        <v>252140</v>
      </c>
      <c r="W21" s="32">
        <f>3782100</f>
        <v>3782100</v>
      </c>
      <c r="X21" s="32">
        <f>W21*1.12</f>
        <v>4235952</v>
      </c>
      <c r="Y21" s="32"/>
      <c r="Z21" s="4">
        <v>2016</v>
      </c>
      <c r="AA21" s="4"/>
    </row>
    <row r="22" spans="1:27" ht="114.75" x14ac:dyDescent="0.25">
      <c r="A22" s="17" t="s">
        <v>605</v>
      </c>
      <c r="B22" s="1" t="s">
        <v>0</v>
      </c>
      <c r="C22" s="1" t="s">
        <v>630</v>
      </c>
      <c r="D22" s="26" t="s">
        <v>631</v>
      </c>
      <c r="E22" s="26" t="s">
        <v>632</v>
      </c>
      <c r="F22" s="2" t="s">
        <v>633</v>
      </c>
      <c r="G22" s="2" t="s">
        <v>634</v>
      </c>
      <c r="H22" s="2" t="s">
        <v>633</v>
      </c>
      <c r="I22" s="2" t="s">
        <v>634</v>
      </c>
      <c r="J22" s="4" t="s">
        <v>4</v>
      </c>
      <c r="K22" s="4">
        <v>0</v>
      </c>
      <c r="L22" s="2">
        <v>710000000</v>
      </c>
      <c r="M22" s="3" t="s">
        <v>5</v>
      </c>
      <c r="N22" s="3" t="s">
        <v>517</v>
      </c>
      <c r="O22" s="3" t="s">
        <v>5</v>
      </c>
      <c r="P22" s="14" t="s">
        <v>535</v>
      </c>
      <c r="Q22" s="1" t="s">
        <v>150</v>
      </c>
      <c r="R22" s="15" t="s">
        <v>622</v>
      </c>
      <c r="S22" s="4">
        <v>839</v>
      </c>
      <c r="T22" s="16" t="s">
        <v>635</v>
      </c>
      <c r="U22" s="32">
        <v>1</v>
      </c>
      <c r="V22" s="32">
        <f t="shared" si="0"/>
        <v>15834150</v>
      </c>
      <c r="W22" s="32">
        <v>15834150</v>
      </c>
      <c r="X22" s="32">
        <f>W22*1.12</f>
        <v>17734248</v>
      </c>
      <c r="Y22" s="32"/>
      <c r="Z22" s="4">
        <v>2016</v>
      </c>
      <c r="AA22" s="4"/>
    </row>
    <row r="23" spans="1:27" ht="114.75" x14ac:dyDescent="0.25">
      <c r="A23" s="17" t="s">
        <v>606</v>
      </c>
      <c r="B23" s="1" t="s">
        <v>0</v>
      </c>
      <c r="C23" s="1" t="s">
        <v>636</v>
      </c>
      <c r="D23" s="26" t="s">
        <v>637</v>
      </c>
      <c r="E23" s="26" t="s">
        <v>638</v>
      </c>
      <c r="F23" s="2" t="s">
        <v>639</v>
      </c>
      <c r="G23" s="2" t="s">
        <v>640</v>
      </c>
      <c r="H23" s="2" t="s">
        <v>642</v>
      </c>
      <c r="I23" s="2" t="s">
        <v>641</v>
      </c>
      <c r="J23" s="4" t="s">
        <v>4</v>
      </c>
      <c r="K23" s="4">
        <v>0</v>
      </c>
      <c r="L23" s="2">
        <v>710000000</v>
      </c>
      <c r="M23" s="3" t="s">
        <v>5</v>
      </c>
      <c r="N23" s="3" t="s">
        <v>517</v>
      </c>
      <c r="O23" s="3" t="s">
        <v>5</v>
      </c>
      <c r="P23" s="14" t="s">
        <v>535</v>
      </c>
      <c r="Q23" s="1" t="s">
        <v>150</v>
      </c>
      <c r="R23" s="15" t="s">
        <v>622</v>
      </c>
      <c r="S23" s="4">
        <v>796</v>
      </c>
      <c r="T23" s="16" t="s">
        <v>623</v>
      </c>
      <c r="U23" s="32">
        <v>10</v>
      </c>
      <c r="V23" s="32">
        <f t="shared" si="0"/>
        <v>955960</v>
      </c>
      <c r="W23" s="32">
        <v>9559600</v>
      </c>
      <c r="X23" s="32">
        <f>W23*1.12</f>
        <v>10706752.000000002</v>
      </c>
      <c r="Y23" s="32"/>
      <c r="Z23" s="4">
        <v>2016</v>
      </c>
      <c r="AA23" s="4"/>
    </row>
    <row r="24" spans="1:27" ht="15" customHeight="1" x14ac:dyDescent="0.25">
      <c r="A24" s="7" t="s">
        <v>52</v>
      </c>
      <c r="B24" s="6"/>
      <c r="C24" s="6"/>
      <c r="D24" s="6"/>
      <c r="E24" s="6"/>
      <c r="F24" s="6"/>
      <c r="G24" s="6"/>
      <c r="H24" s="6"/>
      <c r="I24" s="6"/>
      <c r="J24" s="6"/>
      <c r="K24" s="6"/>
      <c r="L24" s="6"/>
      <c r="M24" s="6"/>
      <c r="N24" s="6"/>
      <c r="O24" s="6"/>
      <c r="P24" s="6"/>
      <c r="Q24" s="6"/>
      <c r="R24" s="6"/>
      <c r="S24" s="6"/>
      <c r="T24" s="6"/>
      <c r="U24" s="6"/>
      <c r="V24" s="6"/>
      <c r="W24" s="8">
        <f>SUBTOTAL(9,W19:W23)</f>
        <v>47960457</v>
      </c>
      <c r="X24" s="8">
        <f>SUBTOTAL(9,X19:X23)</f>
        <v>53715711.840000004</v>
      </c>
      <c r="Y24" s="6"/>
      <c r="Z24" s="6"/>
      <c r="AA24" s="6"/>
    </row>
    <row r="25" spans="1:27" ht="15" customHeight="1" x14ac:dyDescent="0.25">
      <c r="A25" s="7" t="s">
        <v>106</v>
      </c>
      <c r="B25" s="6"/>
      <c r="C25" s="6"/>
      <c r="D25" s="6"/>
      <c r="E25" s="6"/>
      <c r="F25" s="6"/>
      <c r="G25" s="6"/>
      <c r="H25" s="6"/>
      <c r="I25" s="6"/>
      <c r="J25" s="6"/>
      <c r="K25" s="6"/>
      <c r="L25" s="6"/>
      <c r="M25" s="6"/>
      <c r="N25" s="6"/>
      <c r="O25" s="6"/>
      <c r="P25" s="6"/>
      <c r="Q25" s="6"/>
      <c r="R25" s="6"/>
      <c r="S25" s="6"/>
      <c r="T25" s="6"/>
      <c r="U25" s="6"/>
      <c r="V25" s="6"/>
      <c r="W25" s="8"/>
      <c r="X25" s="9"/>
      <c r="Y25" s="6"/>
      <c r="Z25" s="6"/>
      <c r="AA25" s="6"/>
    </row>
    <row r="26" spans="1:27" ht="165.75" x14ac:dyDescent="0.25">
      <c r="A26" s="17" t="s">
        <v>108</v>
      </c>
      <c r="B26" s="1" t="s">
        <v>0</v>
      </c>
      <c r="C26" s="1" t="s">
        <v>235</v>
      </c>
      <c r="D26" s="26" t="s">
        <v>236</v>
      </c>
      <c r="E26" s="26" t="s">
        <v>237</v>
      </c>
      <c r="F26" s="2" t="s">
        <v>236</v>
      </c>
      <c r="G26" s="2" t="s">
        <v>237</v>
      </c>
      <c r="H26" s="2" t="s">
        <v>372</v>
      </c>
      <c r="I26" s="27" t="s">
        <v>373</v>
      </c>
      <c r="J26" s="4" t="s">
        <v>4</v>
      </c>
      <c r="K26" s="4">
        <v>50</v>
      </c>
      <c r="L26" s="2">
        <v>710000000</v>
      </c>
      <c r="M26" s="3" t="s">
        <v>5</v>
      </c>
      <c r="N26" s="3" t="s">
        <v>138</v>
      </c>
      <c r="O26" s="4" t="s">
        <v>6</v>
      </c>
      <c r="P26" s="14"/>
      <c r="Q26" s="4" t="s">
        <v>375</v>
      </c>
      <c r="R26" s="15" t="s">
        <v>519</v>
      </c>
      <c r="S26" s="4"/>
      <c r="T26" s="16"/>
      <c r="U26" s="4"/>
      <c r="V26" s="4"/>
      <c r="W26" s="32">
        <v>74100000</v>
      </c>
      <c r="X26" s="32">
        <f>W26*1.12</f>
        <v>82992000.000000015</v>
      </c>
      <c r="Y26" s="32"/>
      <c r="Z26" s="4">
        <v>2016</v>
      </c>
      <c r="AA26" s="4"/>
    </row>
    <row r="27" spans="1:27" ht="51" x14ac:dyDescent="0.25">
      <c r="A27" s="17" t="s">
        <v>561</v>
      </c>
      <c r="B27" s="1" t="s">
        <v>0</v>
      </c>
      <c r="C27" s="1" t="s">
        <v>563</v>
      </c>
      <c r="D27" s="26" t="s">
        <v>564</v>
      </c>
      <c r="E27" s="26" t="s">
        <v>565</v>
      </c>
      <c r="F27" s="2" t="s">
        <v>564</v>
      </c>
      <c r="G27" s="2" t="s">
        <v>565</v>
      </c>
      <c r="H27" s="27" t="s">
        <v>567</v>
      </c>
      <c r="I27" s="2" t="s">
        <v>565</v>
      </c>
      <c r="J27" s="4" t="s">
        <v>4</v>
      </c>
      <c r="K27" s="2">
        <v>80</v>
      </c>
      <c r="L27" s="2">
        <v>710000000</v>
      </c>
      <c r="M27" s="3" t="s">
        <v>5</v>
      </c>
      <c r="N27" s="3" t="s">
        <v>552</v>
      </c>
      <c r="O27" s="14" t="s">
        <v>6</v>
      </c>
      <c r="P27" s="4"/>
      <c r="Q27" s="4" t="s">
        <v>553</v>
      </c>
      <c r="R27" s="15" t="s">
        <v>133</v>
      </c>
      <c r="S27" s="16"/>
      <c r="T27" s="4"/>
      <c r="U27" s="4"/>
      <c r="V27" s="32"/>
      <c r="W27" s="33">
        <v>30180000</v>
      </c>
      <c r="X27" s="33">
        <f>W27*1.12</f>
        <v>33801600</v>
      </c>
      <c r="Y27" s="4"/>
      <c r="Z27" s="4">
        <v>2016</v>
      </c>
      <c r="AA27" s="18"/>
    </row>
    <row r="28" spans="1:27" ht="51" x14ac:dyDescent="0.25">
      <c r="A28" s="17" t="s">
        <v>562</v>
      </c>
      <c r="B28" s="1" t="s">
        <v>0</v>
      </c>
      <c r="C28" s="1" t="s">
        <v>563</v>
      </c>
      <c r="D28" s="26" t="s">
        <v>564</v>
      </c>
      <c r="E28" s="26" t="s">
        <v>565</v>
      </c>
      <c r="F28" s="2" t="s">
        <v>564</v>
      </c>
      <c r="G28" s="2" t="s">
        <v>565</v>
      </c>
      <c r="H28" s="27" t="s">
        <v>567</v>
      </c>
      <c r="I28" s="2" t="s">
        <v>565</v>
      </c>
      <c r="J28" s="4" t="s">
        <v>38</v>
      </c>
      <c r="K28" s="2">
        <v>80</v>
      </c>
      <c r="L28" s="2">
        <v>710000000</v>
      </c>
      <c r="M28" s="3" t="s">
        <v>5</v>
      </c>
      <c r="N28" s="3" t="s">
        <v>552</v>
      </c>
      <c r="O28" s="14" t="s">
        <v>6</v>
      </c>
      <c r="P28" s="4"/>
      <c r="Q28" s="4" t="s">
        <v>566</v>
      </c>
      <c r="R28" s="15" t="s">
        <v>133</v>
      </c>
      <c r="S28" s="16"/>
      <c r="T28" s="4"/>
      <c r="U28" s="4"/>
      <c r="V28" s="32"/>
      <c r="W28" s="33">
        <v>1500000</v>
      </c>
      <c r="X28" s="33">
        <f>W28*1.12</f>
        <v>1680000.0000000002</v>
      </c>
      <c r="Y28" s="4"/>
      <c r="Z28" s="4">
        <v>2016</v>
      </c>
      <c r="AA28" s="18"/>
    </row>
    <row r="29" spans="1:27" ht="15" customHeight="1" x14ac:dyDescent="0.25">
      <c r="A29" s="7" t="s">
        <v>107</v>
      </c>
      <c r="B29" s="6"/>
      <c r="C29" s="28"/>
      <c r="D29" s="28"/>
      <c r="E29" s="28"/>
      <c r="F29" s="28"/>
      <c r="G29" s="28"/>
      <c r="H29" s="28"/>
      <c r="I29" s="28"/>
      <c r="J29" s="6"/>
      <c r="K29" s="6"/>
      <c r="L29" s="6"/>
      <c r="M29" s="6"/>
      <c r="N29" s="6"/>
      <c r="O29" s="6"/>
      <c r="P29" s="6"/>
      <c r="Q29" s="6"/>
      <c r="R29" s="6"/>
      <c r="S29" s="6"/>
      <c r="T29" s="6"/>
      <c r="U29" s="6"/>
      <c r="V29" s="6"/>
      <c r="W29" s="8">
        <f>SUBTOTAL(9,W26:W28)</f>
        <v>105780000</v>
      </c>
      <c r="X29" s="8">
        <f>SUBTOTAL(9,X26:X28)</f>
        <v>118473600.00000001</v>
      </c>
      <c r="Y29" s="6"/>
      <c r="Z29" s="6"/>
      <c r="AA29" s="6"/>
    </row>
    <row r="30" spans="1:27" ht="15" customHeight="1" x14ac:dyDescent="0.25">
      <c r="A30" s="7" t="s">
        <v>53</v>
      </c>
      <c r="B30" s="6"/>
      <c r="C30" s="28"/>
      <c r="D30" s="28"/>
      <c r="E30" s="28"/>
      <c r="F30" s="28"/>
      <c r="G30" s="28"/>
      <c r="H30" s="28"/>
      <c r="I30" s="28"/>
      <c r="J30" s="6"/>
      <c r="K30" s="6"/>
      <c r="L30" s="6"/>
      <c r="M30" s="6"/>
      <c r="N30" s="6"/>
      <c r="O30" s="6"/>
      <c r="P30" s="6"/>
      <c r="Q30" s="6"/>
      <c r="R30" s="6"/>
      <c r="S30" s="6"/>
      <c r="T30" s="6"/>
      <c r="U30" s="6"/>
      <c r="V30" s="6"/>
      <c r="W30" s="6"/>
      <c r="X30" s="6"/>
      <c r="Y30" s="6"/>
      <c r="Z30" s="6"/>
      <c r="AA30" s="6"/>
    </row>
    <row r="31" spans="1:27" ht="63.75" x14ac:dyDescent="0.25">
      <c r="A31" s="17" t="s">
        <v>36</v>
      </c>
      <c r="B31" s="1" t="s">
        <v>0</v>
      </c>
      <c r="C31" s="1" t="s">
        <v>132</v>
      </c>
      <c r="D31" s="26" t="s">
        <v>41</v>
      </c>
      <c r="E31" s="26" t="s">
        <v>42</v>
      </c>
      <c r="F31" s="2" t="s">
        <v>41</v>
      </c>
      <c r="G31" s="2" t="s">
        <v>42</v>
      </c>
      <c r="H31" s="2" t="s">
        <v>490</v>
      </c>
      <c r="I31" s="27" t="s">
        <v>43</v>
      </c>
      <c r="J31" s="4" t="s">
        <v>4</v>
      </c>
      <c r="K31" s="4">
        <v>80</v>
      </c>
      <c r="L31" s="2">
        <v>710000000</v>
      </c>
      <c r="M31" s="3" t="s">
        <v>5</v>
      </c>
      <c r="N31" s="3" t="s">
        <v>138</v>
      </c>
      <c r="O31" s="4" t="s">
        <v>6</v>
      </c>
      <c r="P31" s="14"/>
      <c r="Q31" s="4" t="s">
        <v>150</v>
      </c>
      <c r="R31" s="15" t="s">
        <v>133</v>
      </c>
      <c r="S31" s="4"/>
      <c r="T31" s="16"/>
      <c r="U31" s="4"/>
      <c r="V31" s="4"/>
      <c r="W31" s="32">
        <v>0</v>
      </c>
      <c r="X31" s="32">
        <f t="shared" ref="X31:X36" si="1">W31*1.12</f>
        <v>0</v>
      </c>
      <c r="Y31" s="32"/>
      <c r="Z31" s="4">
        <v>2016</v>
      </c>
      <c r="AA31" s="4"/>
    </row>
    <row r="32" spans="1:27" ht="63.75" x14ac:dyDescent="0.25">
      <c r="A32" s="17" t="s">
        <v>555</v>
      </c>
      <c r="B32" s="1" t="s">
        <v>0</v>
      </c>
      <c r="C32" s="1" t="s">
        <v>132</v>
      </c>
      <c r="D32" s="26" t="s">
        <v>41</v>
      </c>
      <c r="E32" s="26" t="s">
        <v>42</v>
      </c>
      <c r="F32" s="2" t="s">
        <v>41</v>
      </c>
      <c r="G32" s="2" t="s">
        <v>42</v>
      </c>
      <c r="H32" s="2" t="s">
        <v>490</v>
      </c>
      <c r="I32" s="27" t="s">
        <v>43</v>
      </c>
      <c r="J32" s="4" t="s">
        <v>38</v>
      </c>
      <c r="K32" s="4">
        <v>80</v>
      </c>
      <c r="L32" s="2">
        <v>710000000</v>
      </c>
      <c r="M32" s="3" t="s">
        <v>5</v>
      </c>
      <c r="N32" s="3" t="s">
        <v>517</v>
      </c>
      <c r="O32" s="4" t="s">
        <v>6</v>
      </c>
      <c r="P32" s="14"/>
      <c r="Q32" s="4" t="s">
        <v>150</v>
      </c>
      <c r="R32" s="15" t="s">
        <v>133</v>
      </c>
      <c r="S32" s="4"/>
      <c r="T32" s="16"/>
      <c r="U32" s="4"/>
      <c r="V32" s="4"/>
      <c r="W32" s="32">
        <v>3480000</v>
      </c>
      <c r="X32" s="32">
        <f t="shared" si="1"/>
        <v>3897600.0000000005</v>
      </c>
      <c r="Y32" s="32" t="s">
        <v>39</v>
      </c>
      <c r="Z32" s="4">
        <v>2016</v>
      </c>
      <c r="AA32" s="4" t="s">
        <v>556</v>
      </c>
    </row>
    <row r="33" spans="1:27" ht="63.75" x14ac:dyDescent="0.25">
      <c r="A33" s="17" t="s">
        <v>37</v>
      </c>
      <c r="B33" s="1" t="s">
        <v>0</v>
      </c>
      <c r="C33" s="1" t="s">
        <v>132</v>
      </c>
      <c r="D33" s="26" t="s">
        <v>41</v>
      </c>
      <c r="E33" s="26" t="s">
        <v>42</v>
      </c>
      <c r="F33" s="2" t="s">
        <v>41</v>
      </c>
      <c r="G33" s="2" t="s">
        <v>42</v>
      </c>
      <c r="H33" s="2" t="s">
        <v>134</v>
      </c>
      <c r="I33" s="27" t="s">
        <v>135</v>
      </c>
      <c r="J33" s="4" t="s">
        <v>4</v>
      </c>
      <c r="K33" s="4">
        <v>80</v>
      </c>
      <c r="L33" s="2">
        <v>710000000</v>
      </c>
      <c r="M33" s="3" t="s">
        <v>5</v>
      </c>
      <c r="N33" s="3" t="s">
        <v>138</v>
      </c>
      <c r="O33" s="4" t="s">
        <v>131</v>
      </c>
      <c r="P33" s="14"/>
      <c r="Q33" s="4" t="s">
        <v>150</v>
      </c>
      <c r="R33" s="15" t="s">
        <v>133</v>
      </c>
      <c r="S33" s="4"/>
      <c r="T33" s="16"/>
      <c r="U33" s="4"/>
      <c r="V33" s="4"/>
      <c r="W33" s="32">
        <v>34490400</v>
      </c>
      <c r="X33" s="32">
        <f t="shared" si="1"/>
        <v>38629248</v>
      </c>
      <c r="Y33" s="32"/>
      <c r="Z33" s="4">
        <v>2016</v>
      </c>
      <c r="AA33" s="4"/>
    </row>
    <row r="34" spans="1:27" ht="63.75" x14ac:dyDescent="0.25">
      <c r="A34" s="17" t="s">
        <v>44</v>
      </c>
      <c r="B34" s="1" t="s">
        <v>0</v>
      </c>
      <c r="C34" s="1" t="s">
        <v>132</v>
      </c>
      <c r="D34" s="26" t="s">
        <v>41</v>
      </c>
      <c r="E34" s="26" t="s">
        <v>42</v>
      </c>
      <c r="F34" s="2" t="s">
        <v>41</v>
      </c>
      <c r="G34" s="2" t="s">
        <v>42</v>
      </c>
      <c r="H34" s="2" t="s">
        <v>136</v>
      </c>
      <c r="I34" s="27" t="s">
        <v>137</v>
      </c>
      <c r="J34" s="4" t="s">
        <v>4</v>
      </c>
      <c r="K34" s="4">
        <v>80</v>
      </c>
      <c r="L34" s="2">
        <v>710000000</v>
      </c>
      <c r="M34" s="3" t="s">
        <v>5</v>
      </c>
      <c r="N34" s="3" t="s">
        <v>138</v>
      </c>
      <c r="O34" s="4" t="s">
        <v>76</v>
      </c>
      <c r="P34" s="14"/>
      <c r="Q34" s="4" t="s">
        <v>150</v>
      </c>
      <c r="R34" s="15" t="s">
        <v>133</v>
      </c>
      <c r="S34" s="4"/>
      <c r="T34" s="16"/>
      <c r="U34" s="4"/>
      <c r="V34" s="4"/>
      <c r="W34" s="32">
        <v>13516800</v>
      </c>
      <c r="X34" s="32">
        <f t="shared" si="1"/>
        <v>15138816.000000002</v>
      </c>
      <c r="Y34" s="32"/>
      <c r="Z34" s="4">
        <v>2016</v>
      </c>
      <c r="AA34" s="4"/>
    </row>
    <row r="35" spans="1:27" ht="76.5" x14ac:dyDescent="0.25">
      <c r="A35" s="17" t="s">
        <v>379</v>
      </c>
      <c r="B35" s="1" t="s">
        <v>0</v>
      </c>
      <c r="C35" s="1" t="s">
        <v>380</v>
      </c>
      <c r="D35" s="26" t="s">
        <v>381</v>
      </c>
      <c r="E35" s="26" t="s">
        <v>382</v>
      </c>
      <c r="F35" s="2" t="s">
        <v>381</v>
      </c>
      <c r="G35" s="2" t="s">
        <v>382</v>
      </c>
      <c r="H35" s="2" t="s">
        <v>383</v>
      </c>
      <c r="I35" s="27" t="s">
        <v>384</v>
      </c>
      <c r="J35" s="4" t="s">
        <v>40</v>
      </c>
      <c r="K35" s="4">
        <v>80</v>
      </c>
      <c r="L35" s="2">
        <v>710000000</v>
      </c>
      <c r="M35" s="3" t="s">
        <v>5</v>
      </c>
      <c r="N35" s="3" t="s">
        <v>385</v>
      </c>
      <c r="O35" s="4" t="s">
        <v>6</v>
      </c>
      <c r="P35" s="14"/>
      <c r="Q35" s="4" t="s">
        <v>150</v>
      </c>
      <c r="R35" s="15" t="s">
        <v>133</v>
      </c>
      <c r="S35" s="4"/>
      <c r="T35" s="16"/>
      <c r="U35" s="4"/>
      <c r="V35" s="4"/>
      <c r="W35" s="32">
        <v>0</v>
      </c>
      <c r="X35" s="32">
        <f t="shared" si="1"/>
        <v>0</v>
      </c>
      <c r="Y35" s="32"/>
      <c r="Z35" s="4">
        <v>2016</v>
      </c>
      <c r="AA35" s="55" t="s">
        <v>550</v>
      </c>
    </row>
    <row r="36" spans="1:27" ht="76.5" x14ac:dyDescent="0.25">
      <c r="A36" s="17" t="s">
        <v>45</v>
      </c>
      <c r="B36" s="1" t="s">
        <v>85</v>
      </c>
      <c r="C36" s="22" t="s">
        <v>260</v>
      </c>
      <c r="D36" s="21" t="s">
        <v>362</v>
      </c>
      <c r="E36" s="21" t="s">
        <v>356</v>
      </c>
      <c r="F36" s="21" t="s">
        <v>261</v>
      </c>
      <c r="G36" s="21" t="s">
        <v>363</v>
      </c>
      <c r="H36" s="21"/>
      <c r="I36" s="21"/>
      <c r="J36" s="4" t="s">
        <v>4</v>
      </c>
      <c r="K36" s="4">
        <v>60</v>
      </c>
      <c r="L36" s="2">
        <v>710000000</v>
      </c>
      <c r="M36" s="3" t="s">
        <v>5</v>
      </c>
      <c r="N36" s="3" t="s">
        <v>138</v>
      </c>
      <c r="O36" s="4" t="s">
        <v>54</v>
      </c>
      <c r="P36" s="14"/>
      <c r="Q36" s="4" t="s">
        <v>185</v>
      </c>
      <c r="R36" s="15" t="s">
        <v>133</v>
      </c>
      <c r="S36" s="4"/>
      <c r="T36" s="16"/>
      <c r="U36" s="4"/>
      <c r="V36" s="4"/>
      <c r="W36" s="32">
        <v>3188571428.5700002</v>
      </c>
      <c r="X36" s="32">
        <f t="shared" si="1"/>
        <v>3571199999.9984007</v>
      </c>
      <c r="Y36" s="32"/>
      <c r="Z36" s="4">
        <v>2016</v>
      </c>
      <c r="AA36" s="4"/>
    </row>
    <row r="37" spans="1:27" ht="89.25" x14ac:dyDescent="0.25">
      <c r="A37" s="17" t="s">
        <v>46</v>
      </c>
      <c r="B37" s="1" t="s">
        <v>85</v>
      </c>
      <c r="C37" s="23" t="s">
        <v>139</v>
      </c>
      <c r="D37" s="21" t="s">
        <v>86</v>
      </c>
      <c r="E37" s="21" t="s">
        <v>357</v>
      </c>
      <c r="F37" s="21" t="s">
        <v>86</v>
      </c>
      <c r="G37" s="21" t="s">
        <v>364</v>
      </c>
      <c r="H37" s="21" t="s">
        <v>87</v>
      </c>
      <c r="I37" s="21" t="s">
        <v>365</v>
      </c>
      <c r="J37" s="4" t="s">
        <v>4</v>
      </c>
      <c r="K37" s="4">
        <v>0</v>
      </c>
      <c r="L37" s="2">
        <v>710000000</v>
      </c>
      <c r="M37" s="3" t="s">
        <v>5</v>
      </c>
      <c r="N37" s="3" t="s">
        <v>508</v>
      </c>
      <c r="O37" s="4" t="s">
        <v>88</v>
      </c>
      <c r="P37" s="14"/>
      <c r="Q37" s="4" t="s">
        <v>499</v>
      </c>
      <c r="R37" s="15" t="s">
        <v>133</v>
      </c>
      <c r="S37" s="4"/>
      <c r="T37" s="16"/>
      <c r="U37" s="4"/>
      <c r="V37" s="4"/>
      <c r="W37" s="32">
        <v>0</v>
      </c>
      <c r="X37" s="32">
        <f>W37</f>
        <v>0</v>
      </c>
      <c r="Y37" s="32"/>
      <c r="Z37" s="4">
        <v>2016</v>
      </c>
      <c r="AA37" s="4"/>
    </row>
    <row r="38" spans="1:27" ht="76.5" x14ac:dyDescent="0.25">
      <c r="A38" s="17" t="s">
        <v>551</v>
      </c>
      <c r="B38" s="1" t="s">
        <v>85</v>
      </c>
      <c r="C38" s="23" t="s">
        <v>139</v>
      </c>
      <c r="D38" s="21" t="s">
        <v>86</v>
      </c>
      <c r="E38" s="21" t="s">
        <v>357</v>
      </c>
      <c r="F38" s="21" t="s">
        <v>86</v>
      </c>
      <c r="G38" s="21" t="s">
        <v>364</v>
      </c>
      <c r="H38" s="21" t="s">
        <v>87</v>
      </c>
      <c r="I38" s="21" t="s">
        <v>500</v>
      </c>
      <c r="J38" s="4" t="s">
        <v>4</v>
      </c>
      <c r="K38" s="4">
        <v>0</v>
      </c>
      <c r="L38" s="2">
        <v>710000000</v>
      </c>
      <c r="M38" s="3" t="s">
        <v>5</v>
      </c>
      <c r="N38" s="3" t="s">
        <v>552</v>
      </c>
      <c r="O38" s="4" t="s">
        <v>88</v>
      </c>
      <c r="P38" s="14"/>
      <c r="Q38" s="4" t="s">
        <v>553</v>
      </c>
      <c r="R38" s="15" t="s">
        <v>133</v>
      </c>
      <c r="S38" s="4"/>
      <c r="T38" s="16"/>
      <c r="U38" s="4"/>
      <c r="V38" s="4"/>
      <c r="W38" s="32">
        <v>129937500</v>
      </c>
      <c r="X38" s="32">
        <f>W38</f>
        <v>129937500</v>
      </c>
      <c r="Y38" s="32"/>
      <c r="Z38" s="4">
        <v>2016</v>
      </c>
      <c r="AA38" s="4" t="s">
        <v>554</v>
      </c>
    </row>
    <row r="39" spans="1:27" ht="63.75" x14ac:dyDescent="0.25">
      <c r="A39" s="17" t="s">
        <v>47</v>
      </c>
      <c r="B39" s="1" t="s">
        <v>85</v>
      </c>
      <c r="C39" s="23" t="s">
        <v>140</v>
      </c>
      <c r="D39" s="21" t="s">
        <v>89</v>
      </c>
      <c r="E39" s="21" t="s">
        <v>358</v>
      </c>
      <c r="F39" s="21" t="s">
        <v>90</v>
      </c>
      <c r="G39" s="21" t="s">
        <v>366</v>
      </c>
      <c r="H39" s="24" t="s">
        <v>91</v>
      </c>
      <c r="I39" s="24" t="s">
        <v>92</v>
      </c>
      <c r="J39" s="4" t="s">
        <v>4</v>
      </c>
      <c r="K39" s="4">
        <v>0</v>
      </c>
      <c r="L39" s="2">
        <v>710000000</v>
      </c>
      <c r="M39" s="3" t="s">
        <v>5</v>
      </c>
      <c r="N39" s="3" t="s">
        <v>138</v>
      </c>
      <c r="O39" s="4" t="s">
        <v>104</v>
      </c>
      <c r="P39" s="14"/>
      <c r="Q39" s="4" t="s">
        <v>185</v>
      </c>
      <c r="R39" s="15" t="s">
        <v>133</v>
      </c>
      <c r="S39" s="4"/>
      <c r="T39" s="16"/>
      <c r="U39" s="4"/>
      <c r="V39" s="4"/>
      <c r="W39" s="32">
        <v>92340000</v>
      </c>
      <c r="X39" s="32">
        <f>W39</f>
        <v>92340000</v>
      </c>
      <c r="Y39" s="32"/>
      <c r="Z39" s="4">
        <v>2016</v>
      </c>
      <c r="AA39" s="4"/>
    </row>
    <row r="40" spans="1:27" ht="51" x14ac:dyDescent="0.25">
      <c r="A40" s="17" t="s">
        <v>48</v>
      </c>
      <c r="B40" s="1" t="s">
        <v>85</v>
      </c>
      <c r="C40" s="25" t="s">
        <v>141</v>
      </c>
      <c r="D40" s="21" t="s">
        <v>93</v>
      </c>
      <c r="E40" s="21" t="s">
        <v>359</v>
      </c>
      <c r="F40" s="21" t="s">
        <v>93</v>
      </c>
      <c r="G40" s="21" t="s">
        <v>359</v>
      </c>
      <c r="H40" s="21" t="s">
        <v>94</v>
      </c>
      <c r="I40" s="21" t="s">
        <v>95</v>
      </c>
      <c r="J40" s="4" t="s">
        <v>38</v>
      </c>
      <c r="K40" s="4">
        <v>100</v>
      </c>
      <c r="L40" s="2">
        <v>710000000</v>
      </c>
      <c r="M40" s="3" t="s">
        <v>5</v>
      </c>
      <c r="N40" s="3" t="s">
        <v>452</v>
      </c>
      <c r="O40" s="4" t="s">
        <v>6</v>
      </c>
      <c r="P40" s="14"/>
      <c r="Q40" s="1" t="s">
        <v>453</v>
      </c>
      <c r="R40" s="15" t="s">
        <v>133</v>
      </c>
      <c r="S40" s="4"/>
      <c r="T40" s="16"/>
      <c r="U40" s="4"/>
      <c r="V40" s="4"/>
      <c r="W40" s="32">
        <v>0</v>
      </c>
      <c r="X40" s="32">
        <f>W40*1.12</f>
        <v>0</v>
      </c>
      <c r="Y40" s="32"/>
      <c r="Z40" s="4">
        <v>2016</v>
      </c>
      <c r="AA40" s="55" t="s">
        <v>550</v>
      </c>
    </row>
    <row r="41" spans="1:27" ht="63.75" x14ac:dyDescent="0.25">
      <c r="A41" s="17" t="s">
        <v>49</v>
      </c>
      <c r="B41" s="1" t="s">
        <v>85</v>
      </c>
      <c r="C41" s="25" t="s">
        <v>142</v>
      </c>
      <c r="D41" s="21" t="s">
        <v>147</v>
      </c>
      <c r="E41" s="21" t="s">
        <v>360</v>
      </c>
      <c r="F41" s="21" t="s">
        <v>147</v>
      </c>
      <c r="G41" s="21" t="s">
        <v>360</v>
      </c>
      <c r="H41" s="21" t="s">
        <v>143</v>
      </c>
      <c r="I41" s="21" t="s">
        <v>144</v>
      </c>
      <c r="J41" s="4" t="s">
        <v>38</v>
      </c>
      <c r="K41" s="4">
        <v>100</v>
      </c>
      <c r="L41" s="2">
        <v>710000000</v>
      </c>
      <c r="M41" s="3" t="s">
        <v>5</v>
      </c>
      <c r="N41" s="3" t="s">
        <v>138</v>
      </c>
      <c r="O41" s="4" t="s">
        <v>6</v>
      </c>
      <c r="P41" s="14"/>
      <c r="Q41" s="4" t="s">
        <v>150</v>
      </c>
      <c r="R41" s="15" t="s">
        <v>376</v>
      </c>
      <c r="S41" s="4"/>
      <c r="T41" s="16"/>
      <c r="U41" s="4"/>
      <c r="V41" s="4"/>
      <c r="W41" s="32">
        <v>450000</v>
      </c>
      <c r="X41" s="32">
        <f>W41*1.12</f>
        <v>504000.00000000006</v>
      </c>
      <c r="Y41" s="32"/>
      <c r="Z41" s="4">
        <v>2016</v>
      </c>
      <c r="AA41" s="4"/>
    </row>
    <row r="42" spans="1:27" ht="63.75" x14ac:dyDescent="0.25">
      <c r="A42" s="17" t="s">
        <v>50</v>
      </c>
      <c r="B42" s="1" t="s">
        <v>85</v>
      </c>
      <c r="C42" s="25" t="s">
        <v>468</v>
      </c>
      <c r="D42" s="21" t="s">
        <v>469</v>
      </c>
      <c r="E42" s="21" t="s">
        <v>494</v>
      </c>
      <c r="F42" s="21" t="s">
        <v>469</v>
      </c>
      <c r="G42" s="21" t="s">
        <v>494</v>
      </c>
      <c r="H42" s="21" t="s">
        <v>493</v>
      </c>
      <c r="I42" s="21" t="s">
        <v>495</v>
      </c>
      <c r="J42" s="4" t="s">
        <v>38</v>
      </c>
      <c r="K42" s="4">
        <v>100</v>
      </c>
      <c r="L42" s="2">
        <v>710000000</v>
      </c>
      <c r="M42" s="3" t="s">
        <v>5</v>
      </c>
      <c r="N42" s="3" t="s">
        <v>138</v>
      </c>
      <c r="O42" s="4" t="s">
        <v>6</v>
      </c>
      <c r="P42" s="14"/>
      <c r="Q42" s="4" t="s">
        <v>150</v>
      </c>
      <c r="R42" s="15" t="s">
        <v>376</v>
      </c>
      <c r="S42" s="4"/>
      <c r="T42" s="16"/>
      <c r="U42" s="4"/>
      <c r="V42" s="4"/>
      <c r="W42" s="32">
        <v>150000</v>
      </c>
      <c r="X42" s="32">
        <f>W42*1.12</f>
        <v>168000.00000000003</v>
      </c>
      <c r="Y42" s="32"/>
      <c r="Z42" s="4">
        <v>2016</v>
      </c>
      <c r="AA42" s="4"/>
    </row>
    <row r="43" spans="1:27" ht="89.25" x14ac:dyDescent="0.25">
      <c r="A43" s="17" t="s">
        <v>386</v>
      </c>
      <c r="B43" s="1" t="s">
        <v>85</v>
      </c>
      <c r="C43" s="25" t="s">
        <v>145</v>
      </c>
      <c r="D43" s="21" t="s">
        <v>148</v>
      </c>
      <c r="E43" s="21" t="s">
        <v>361</v>
      </c>
      <c r="F43" s="21" t="s">
        <v>149</v>
      </c>
      <c r="G43" s="21" t="s">
        <v>367</v>
      </c>
      <c r="H43" s="21" t="s">
        <v>387</v>
      </c>
      <c r="I43" s="21" t="s">
        <v>388</v>
      </c>
      <c r="J43" s="4" t="s">
        <v>38</v>
      </c>
      <c r="K43" s="4">
        <v>0</v>
      </c>
      <c r="L43" s="2">
        <v>710000000</v>
      </c>
      <c r="M43" s="3" t="s">
        <v>5</v>
      </c>
      <c r="N43" s="3" t="s">
        <v>385</v>
      </c>
      <c r="O43" s="4" t="s">
        <v>6</v>
      </c>
      <c r="P43" s="14"/>
      <c r="Q43" s="4" t="s">
        <v>150</v>
      </c>
      <c r="R43" s="15" t="s">
        <v>376</v>
      </c>
      <c r="S43" s="4"/>
      <c r="T43" s="16"/>
      <c r="U43" s="4"/>
      <c r="V43" s="4"/>
      <c r="W43" s="32">
        <v>16177000</v>
      </c>
      <c r="X43" s="32">
        <f>W43</f>
        <v>16177000</v>
      </c>
      <c r="Y43" s="32"/>
      <c r="Z43" s="4">
        <v>2016</v>
      </c>
      <c r="AA43" s="1"/>
    </row>
    <row r="44" spans="1:27" ht="89.25" x14ac:dyDescent="0.25">
      <c r="A44" s="17" t="s">
        <v>389</v>
      </c>
      <c r="B44" s="1" t="s">
        <v>85</v>
      </c>
      <c r="C44" s="25" t="s">
        <v>145</v>
      </c>
      <c r="D44" s="21" t="s">
        <v>148</v>
      </c>
      <c r="E44" s="21" t="s">
        <v>361</v>
      </c>
      <c r="F44" s="21" t="s">
        <v>149</v>
      </c>
      <c r="G44" s="21" t="s">
        <v>367</v>
      </c>
      <c r="H44" s="21" t="s">
        <v>390</v>
      </c>
      <c r="I44" s="21" t="s">
        <v>391</v>
      </c>
      <c r="J44" s="4" t="s">
        <v>38</v>
      </c>
      <c r="K44" s="4">
        <v>0</v>
      </c>
      <c r="L44" s="2">
        <v>710000000</v>
      </c>
      <c r="M44" s="3" t="s">
        <v>5</v>
      </c>
      <c r="N44" s="3" t="s">
        <v>385</v>
      </c>
      <c r="O44" s="4" t="s">
        <v>6</v>
      </c>
      <c r="P44" s="14"/>
      <c r="Q44" s="4" t="s">
        <v>150</v>
      </c>
      <c r="R44" s="15" t="s">
        <v>376</v>
      </c>
      <c r="S44" s="4"/>
      <c r="T44" s="16"/>
      <c r="U44" s="4"/>
      <c r="V44" s="4"/>
      <c r="W44" s="32">
        <v>70400000</v>
      </c>
      <c r="X44" s="32">
        <f>W44</f>
        <v>70400000</v>
      </c>
      <c r="Y44" s="32"/>
      <c r="Z44" s="4">
        <v>2016</v>
      </c>
      <c r="AA44" s="1"/>
    </row>
    <row r="45" spans="1:27" ht="63.75" x14ac:dyDescent="0.25">
      <c r="A45" s="17" t="s">
        <v>392</v>
      </c>
      <c r="B45" s="1" t="s">
        <v>85</v>
      </c>
      <c r="C45" s="25" t="s">
        <v>146</v>
      </c>
      <c r="D45" s="21" t="s">
        <v>1</v>
      </c>
      <c r="E45" s="21" t="s">
        <v>393</v>
      </c>
      <c r="F45" s="21" t="s">
        <v>1</v>
      </c>
      <c r="G45" s="21" t="s">
        <v>394</v>
      </c>
      <c r="H45" s="21" t="s">
        <v>518</v>
      </c>
      <c r="I45" s="21" t="s">
        <v>395</v>
      </c>
      <c r="J45" s="4" t="s">
        <v>38</v>
      </c>
      <c r="K45" s="4">
        <v>0</v>
      </c>
      <c r="L45" s="2">
        <v>710000000</v>
      </c>
      <c r="M45" s="3" t="s">
        <v>5</v>
      </c>
      <c r="N45" s="3" t="s">
        <v>385</v>
      </c>
      <c r="O45" s="4" t="s">
        <v>6</v>
      </c>
      <c r="P45" s="14"/>
      <c r="Q45" s="4" t="s">
        <v>150</v>
      </c>
      <c r="R45" s="15" t="s">
        <v>133</v>
      </c>
      <c r="S45" s="4"/>
      <c r="T45" s="16"/>
      <c r="U45" s="4"/>
      <c r="V45" s="4"/>
      <c r="W45" s="32">
        <v>0</v>
      </c>
      <c r="X45" s="32">
        <f>W45*1.12</f>
        <v>0</v>
      </c>
      <c r="Y45" s="32"/>
      <c r="Z45" s="4">
        <v>2016</v>
      </c>
      <c r="AA45" s="1"/>
    </row>
    <row r="46" spans="1:27" ht="63.75" x14ac:dyDescent="0.25">
      <c r="A46" s="17" t="s">
        <v>691</v>
      </c>
      <c r="B46" s="1" t="s">
        <v>85</v>
      </c>
      <c r="C46" s="62" t="s">
        <v>146</v>
      </c>
      <c r="D46" s="21" t="s">
        <v>1</v>
      </c>
      <c r="E46" s="21" t="s">
        <v>393</v>
      </c>
      <c r="F46" s="21" t="s">
        <v>1</v>
      </c>
      <c r="G46" s="21" t="s">
        <v>394</v>
      </c>
      <c r="H46" s="21" t="s">
        <v>695</v>
      </c>
      <c r="I46" s="21" t="s">
        <v>693</v>
      </c>
      <c r="J46" s="21" t="s">
        <v>38</v>
      </c>
      <c r="K46" s="21">
        <v>0</v>
      </c>
      <c r="L46" s="2">
        <v>710000000</v>
      </c>
      <c r="M46" s="3" t="s">
        <v>5</v>
      </c>
      <c r="N46" s="3" t="s">
        <v>517</v>
      </c>
      <c r="O46" s="26" t="s">
        <v>6</v>
      </c>
      <c r="P46" s="35"/>
      <c r="Q46" s="4" t="s">
        <v>150</v>
      </c>
      <c r="R46" s="15" t="s">
        <v>376</v>
      </c>
      <c r="S46" s="35"/>
      <c r="T46" s="36"/>
      <c r="U46" s="37"/>
      <c r="V46" s="38"/>
      <c r="W46" s="32">
        <v>346490.17857142852</v>
      </c>
      <c r="X46" s="32">
        <f>W46*1.12</f>
        <v>388069</v>
      </c>
      <c r="Y46" s="39"/>
      <c r="Z46" s="40">
        <v>2016</v>
      </c>
      <c r="AA46" s="41" t="s">
        <v>694</v>
      </c>
    </row>
    <row r="47" spans="1:27" ht="89.25" x14ac:dyDescent="0.25">
      <c r="A47" s="17" t="s">
        <v>64</v>
      </c>
      <c r="B47" s="1" t="s">
        <v>85</v>
      </c>
      <c r="C47" s="25" t="s">
        <v>145</v>
      </c>
      <c r="D47" s="21" t="s">
        <v>148</v>
      </c>
      <c r="E47" s="21" t="s">
        <v>361</v>
      </c>
      <c r="F47" s="21" t="s">
        <v>149</v>
      </c>
      <c r="G47" s="21" t="s">
        <v>367</v>
      </c>
      <c r="H47" s="21" t="s">
        <v>368</v>
      </c>
      <c r="I47" s="21" t="s">
        <v>96</v>
      </c>
      <c r="J47" s="4" t="s">
        <v>38</v>
      </c>
      <c r="K47" s="4">
        <v>0</v>
      </c>
      <c r="L47" s="2">
        <v>710000000</v>
      </c>
      <c r="M47" s="3" t="s">
        <v>5</v>
      </c>
      <c r="N47" s="3" t="s">
        <v>138</v>
      </c>
      <c r="O47" s="4" t="s">
        <v>6</v>
      </c>
      <c r="P47" s="14"/>
      <c r="Q47" s="4" t="s">
        <v>185</v>
      </c>
      <c r="R47" s="15" t="s">
        <v>376</v>
      </c>
      <c r="S47" s="4"/>
      <c r="T47" s="16"/>
      <c r="U47" s="4"/>
      <c r="V47" s="4"/>
      <c r="W47" s="32">
        <v>51984000</v>
      </c>
      <c r="X47" s="32">
        <f>W47</f>
        <v>51984000</v>
      </c>
      <c r="Y47" s="32"/>
      <c r="Z47" s="4">
        <v>2016</v>
      </c>
      <c r="AA47" s="4"/>
    </row>
    <row r="48" spans="1:27" ht="63.75" x14ac:dyDescent="0.25">
      <c r="A48" s="17" t="s">
        <v>396</v>
      </c>
      <c r="B48" s="1" t="s">
        <v>85</v>
      </c>
      <c r="C48" s="25" t="s">
        <v>397</v>
      </c>
      <c r="D48" s="21" t="s">
        <v>398</v>
      </c>
      <c r="E48" s="21" t="s">
        <v>399</v>
      </c>
      <c r="F48" s="21" t="s">
        <v>398</v>
      </c>
      <c r="G48" s="21" t="s">
        <v>399</v>
      </c>
      <c r="H48" s="21" t="s">
        <v>400</v>
      </c>
      <c r="I48" s="21" t="s">
        <v>401</v>
      </c>
      <c r="J48" s="21" t="s">
        <v>38</v>
      </c>
      <c r="K48" s="21">
        <v>0</v>
      </c>
      <c r="L48" s="2">
        <v>710000000</v>
      </c>
      <c r="M48" s="3" t="s">
        <v>5</v>
      </c>
      <c r="N48" s="34" t="s">
        <v>385</v>
      </c>
      <c r="O48" s="26" t="s">
        <v>6</v>
      </c>
      <c r="P48" s="35"/>
      <c r="Q48" s="4" t="s">
        <v>150</v>
      </c>
      <c r="R48" s="15" t="s">
        <v>376</v>
      </c>
      <c r="S48" s="35"/>
      <c r="T48" s="36"/>
      <c r="U48" s="37"/>
      <c r="V48" s="38"/>
      <c r="W48" s="32">
        <v>0</v>
      </c>
      <c r="X48" s="32">
        <f>W48</f>
        <v>0</v>
      </c>
      <c r="Y48" s="39"/>
      <c r="Z48" s="40">
        <v>2016</v>
      </c>
      <c r="AA48" s="41"/>
    </row>
    <row r="49" spans="1:27" ht="63.75" x14ac:dyDescent="0.25">
      <c r="A49" s="17" t="s">
        <v>692</v>
      </c>
      <c r="B49" s="1" t="s">
        <v>85</v>
      </c>
      <c r="C49" s="62" t="s">
        <v>397</v>
      </c>
      <c r="D49" s="21" t="s">
        <v>398</v>
      </c>
      <c r="E49" s="21" t="s">
        <v>399</v>
      </c>
      <c r="F49" s="21" t="s">
        <v>398</v>
      </c>
      <c r="G49" s="21" t="s">
        <v>399</v>
      </c>
      <c r="H49" s="21" t="s">
        <v>400</v>
      </c>
      <c r="I49" s="21" t="s">
        <v>401</v>
      </c>
      <c r="J49" s="21" t="s">
        <v>38</v>
      </c>
      <c r="K49" s="21">
        <v>0</v>
      </c>
      <c r="L49" s="2">
        <v>710000000</v>
      </c>
      <c r="M49" s="3" t="s">
        <v>5</v>
      </c>
      <c r="N49" s="63" t="s">
        <v>408</v>
      </c>
      <c r="O49" s="26" t="s">
        <v>6</v>
      </c>
      <c r="P49" s="35"/>
      <c r="Q49" s="4" t="s">
        <v>150</v>
      </c>
      <c r="R49" s="15" t="s">
        <v>376</v>
      </c>
      <c r="S49" s="35"/>
      <c r="T49" s="36"/>
      <c r="U49" s="37"/>
      <c r="V49" s="38"/>
      <c r="W49" s="32">
        <v>7680000</v>
      </c>
      <c r="X49" s="32">
        <f>W49</f>
        <v>7680000</v>
      </c>
      <c r="Y49" s="39"/>
      <c r="Z49" s="40">
        <v>2016</v>
      </c>
      <c r="AA49" s="41" t="s">
        <v>590</v>
      </c>
    </row>
    <row r="50" spans="1:27" ht="51" x14ac:dyDescent="0.25">
      <c r="A50" s="17" t="s">
        <v>65</v>
      </c>
      <c r="B50" s="1" t="s">
        <v>85</v>
      </c>
      <c r="C50" s="1" t="s">
        <v>151</v>
      </c>
      <c r="D50" s="26" t="s">
        <v>152</v>
      </c>
      <c r="E50" s="26" t="s">
        <v>153</v>
      </c>
      <c r="F50" s="2" t="s">
        <v>152</v>
      </c>
      <c r="G50" s="2" t="s">
        <v>153</v>
      </c>
      <c r="H50" s="2"/>
      <c r="I50" s="27"/>
      <c r="J50" s="4" t="s">
        <v>38</v>
      </c>
      <c r="K50" s="4">
        <v>95</v>
      </c>
      <c r="L50" s="2">
        <v>710000000</v>
      </c>
      <c r="M50" s="3" t="s">
        <v>5</v>
      </c>
      <c r="N50" s="3" t="s">
        <v>138</v>
      </c>
      <c r="O50" s="4" t="s">
        <v>6</v>
      </c>
      <c r="P50" s="14"/>
      <c r="Q50" s="4" t="s">
        <v>185</v>
      </c>
      <c r="R50" s="15" t="s">
        <v>133</v>
      </c>
      <c r="S50" s="4"/>
      <c r="T50" s="16"/>
      <c r="U50" s="4"/>
      <c r="V50" s="4"/>
      <c r="W50" s="32">
        <v>7262000</v>
      </c>
      <c r="X50" s="32">
        <f>W50*1.12</f>
        <v>8133440.0000000009</v>
      </c>
      <c r="Y50" s="32" t="s">
        <v>109</v>
      </c>
      <c r="Z50" s="4">
        <v>2016</v>
      </c>
      <c r="AA50" s="4"/>
    </row>
    <row r="51" spans="1:27" ht="51" x14ac:dyDescent="0.25">
      <c r="A51" s="17" t="s">
        <v>66</v>
      </c>
      <c r="B51" s="1" t="s">
        <v>85</v>
      </c>
      <c r="C51" s="1" t="s">
        <v>154</v>
      </c>
      <c r="D51" s="26" t="s">
        <v>110</v>
      </c>
      <c r="E51" s="26" t="s">
        <v>111</v>
      </c>
      <c r="F51" s="2" t="s">
        <v>110</v>
      </c>
      <c r="G51" s="2" t="s">
        <v>111</v>
      </c>
      <c r="H51" s="2"/>
      <c r="I51" s="27"/>
      <c r="J51" s="4" t="s">
        <v>4</v>
      </c>
      <c r="K51" s="4">
        <v>100</v>
      </c>
      <c r="L51" s="2">
        <v>710000000</v>
      </c>
      <c r="M51" s="3" t="s">
        <v>5</v>
      </c>
      <c r="N51" s="3" t="s">
        <v>138</v>
      </c>
      <c r="O51" s="4" t="s">
        <v>6</v>
      </c>
      <c r="P51" s="14"/>
      <c r="Q51" s="4" t="s">
        <v>150</v>
      </c>
      <c r="R51" s="15" t="s">
        <v>133</v>
      </c>
      <c r="S51" s="4"/>
      <c r="T51" s="16"/>
      <c r="U51" s="4"/>
      <c r="V51" s="4"/>
      <c r="W51" s="32">
        <v>7011000</v>
      </c>
      <c r="X51" s="32">
        <f>W51*1.12</f>
        <v>7852320.0000000009</v>
      </c>
      <c r="Y51" s="32" t="s">
        <v>109</v>
      </c>
      <c r="Z51" s="4">
        <v>2016</v>
      </c>
      <c r="AA51" s="4"/>
    </row>
    <row r="52" spans="1:27" ht="89.25" x14ac:dyDescent="0.25">
      <c r="A52" s="17" t="s">
        <v>402</v>
      </c>
      <c r="B52" s="1" t="s">
        <v>85</v>
      </c>
      <c r="C52" s="1" t="s">
        <v>403</v>
      </c>
      <c r="D52" s="26" t="s">
        <v>404</v>
      </c>
      <c r="E52" s="26" t="s">
        <v>405</v>
      </c>
      <c r="F52" s="2" t="s">
        <v>406</v>
      </c>
      <c r="G52" s="2" t="s">
        <v>407</v>
      </c>
      <c r="H52" s="2"/>
      <c r="I52" s="27"/>
      <c r="J52" s="4" t="s">
        <v>4</v>
      </c>
      <c r="K52" s="4">
        <v>100</v>
      </c>
      <c r="L52" s="2">
        <v>710000000</v>
      </c>
      <c r="M52" s="3" t="s">
        <v>5</v>
      </c>
      <c r="N52" s="3" t="s">
        <v>385</v>
      </c>
      <c r="O52" s="4" t="s">
        <v>6</v>
      </c>
      <c r="P52" s="14"/>
      <c r="Q52" s="4" t="s">
        <v>150</v>
      </c>
      <c r="R52" s="15" t="s">
        <v>133</v>
      </c>
      <c r="S52" s="4"/>
      <c r="T52" s="16"/>
      <c r="U52" s="4"/>
      <c r="V52" s="4"/>
      <c r="W52" s="32">
        <v>5200000</v>
      </c>
      <c r="X52" s="32">
        <f>W52*12%+W52</f>
        <v>5824000</v>
      </c>
      <c r="Y52" s="32" t="s">
        <v>109</v>
      </c>
      <c r="Z52" s="4">
        <v>2016</v>
      </c>
      <c r="AA52" s="4"/>
    </row>
    <row r="53" spans="1:27" ht="114.75" x14ac:dyDescent="0.25">
      <c r="A53" s="17" t="s">
        <v>72</v>
      </c>
      <c r="B53" s="1" t="s">
        <v>0</v>
      </c>
      <c r="C53" s="1" t="s">
        <v>155</v>
      </c>
      <c r="D53" s="26" t="s">
        <v>156</v>
      </c>
      <c r="E53" s="26" t="s">
        <v>157</v>
      </c>
      <c r="F53" s="2" t="s">
        <v>156</v>
      </c>
      <c r="G53" s="2" t="s">
        <v>158</v>
      </c>
      <c r="H53" s="2" t="s">
        <v>159</v>
      </c>
      <c r="I53" s="27" t="s">
        <v>160</v>
      </c>
      <c r="J53" s="4" t="s">
        <v>38</v>
      </c>
      <c r="K53" s="4">
        <v>100</v>
      </c>
      <c r="L53" s="2">
        <v>710000000</v>
      </c>
      <c r="M53" s="3" t="s">
        <v>5</v>
      </c>
      <c r="N53" s="3" t="s">
        <v>138</v>
      </c>
      <c r="O53" s="4" t="s">
        <v>6</v>
      </c>
      <c r="P53" s="14"/>
      <c r="Q53" s="4" t="s">
        <v>185</v>
      </c>
      <c r="R53" s="15" t="s">
        <v>376</v>
      </c>
      <c r="S53" s="4"/>
      <c r="T53" s="16"/>
      <c r="U53" s="4"/>
      <c r="V53" s="4"/>
      <c r="W53" s="32">
        <v>16984000</v>
      </c>
      <c r="X53" s="32">
        <f>W53</f>
        <v>16984000</v>
      </c>
      <c r="Y53" s="32"/>
      <c r="Z53" s="4">
        <v>2016</v>
      </c>
      <c r="AA53" s="4"/>
    </row>
    <row r="54" spans="1:27" ht="127.5" x14ac:dyDescent="0.25">
      <c r="A54" s="17" t="s">
        <v>73</v>
      </c>
      <c r="B54" s="1" t="s">
        <v>0</v>
      </c>
      <c r="C54" s="1" t="s">
        <v>161</v>
      </c>
      <c r="D54" s="26" t="s">
        <v>162</v>
      </c>
      <c r="E54" s="26" t="s">
        <v>163</v>
      </c>
      <c r="F54" s="2" t="s">
        <v>162</v>
      </c>
      <c r="G54" s="2" t="s">
        <v>163</v>
      </c>
      <c r="H54" s="2" t="s">
        <v>55</v>
      </c>
      <c r="I54" s="27" t="s">
        <v>56</v>
      </c>
      <c r="J54" s="4" t="s">
        <v>38</v>
      </c>
      <c r="K54" s="4">
        <v>100</v>
      </c>
      <c r="L54" s="2">
        <v>710000000</v>
      </c>
      <c r="M54" s="3" t="s">
        <v>5</v>
      </c>
      <c r="N54" s="3" t="s">
        <v>138</v>
      </c>
      <c r="O54" s="4" t="s">
        <v>6</v>
      </c>
      <c r="P54" s="14"/>
      <c r="Q54" s="4" t="s">
        <v>185</v>
      </c>
      <c r="R54" s="15" t="s">
        <v>376</v>
      </c>
      <c r="S54" s="4"/>
      <c r="T54" s="16"/>
      <c r="U54" s="4"/>
      <c r="V54" s="4"/>
      <c r="W54" s="32">
        <v>83335000</v>
      </c>
      <c r="X54" s="32">
        <f t="shared" ref="X54:X56" si="2">W54</f>
        <v>83335000</v>
      </c>
      <c r="Y54" s="32"/>
      <c r="Z54" s="4">
        <v>2016</v>
      </c>
      <c r="AA54" s="4"/>
    </row>
    <row r="55" spans="1:27" ht="63.75" x14ac:dyDescent="0.25">
      <c r="A55" s="17" t="s">
        <v>74</v>
      </c>
      <c r="B55" s="1" t="s">
        <v>0</v>
      </c>
      <c r="C55" s="1" t="s">
        <v>164</v>
      </c>
      <c r="D55" s="26" t="s">
        <v>165</v>
      </c>
      <c r="E55" s="26" t="s">
        <v>166</v>
      </c>
      <c r="F55" s="2" t="s">
        <v>165</v>
      </c>
      <c r="G55" s="2" t="s">
        <v>166</v>
      </c>
      <c r="H55" s="2" t="s">
        <v>57</v>
      </c>
      <c r="I55" s="27" t="s">
        <v>58</v>
      </c>
      <c r="J55" s="4" t="s">
        <v>38</v>
      </c>
      <c r="K55" s="4">
        <v>100</v>
      </c>
      <c r="L55" s="2">
        <v>710000000</v>
      </c>
      <c r="M55" s="3" t="s">
        <v>5</v>
      </c>
      <c r="N55" s="3" t="s">
        <v>138</v>
      </c>
      <c r="O55" s="4" t="s">
        <v>6</v>
      </c>
      <c r="P55" s="14"/>
      <c r="Q55" s="4" t="s">
        <v>185</v>
      </c>
      <c r="R55" s="15" t="s">
        <v>520</v>
      </c>
      <c r="S55" s="4"/>
      <c r="T55" s="16"/>
      <c r="U55" s="4"/>
      <c r="V55" s="4"/>
      <c r="W55" s="32">
        <v>4000000</v>
      </c>
      <c r="X55" s="32">
        <f t="shared" si="2"/>
        <v>4000000</v>
      </c>
      <c r="Y55" s="32"/>
      <c r="Z55" s="4">
        <v>2016</v>
      </c>
      <c r="AA55" s="4"/>
    </row>
    <row r="56" spans="1:27" ht="51" x14ac:dyDescent="0.25">
      <c r="A56" s="17" t="s">
        <v>75</v>
      </c>
      <c r="B56" s="1" t="s">
        <v>0</v>
      </c>
      <c r="C56" s="1" t="s">
        <v>167</v>
      </c>
      <c r="D56" s="26" t="s">
        <v>59</v>
      </c>
      <c r="E56" s="26" t="s">
        <v>60</v>
      </c>
      <c r="F56" s="2" t="s">
        <v>59</v>
      </c>
      <c r="G56" s="2" t="s">
        <v>60</v>
      </c>
      <c r="H56" s="2" t="s">
        <v>61</v>
      </c>
      <c r="I56" s="27" t="s">
        <v>62</v>
      </c>
      <c r="J56" s="4" t="s">
        <v>38</v>
      </c>
      <c r="K56" s="4">
        <v>100</v>
      </c>
      <c r="L56" s="2">
        <v>710000000</v>
      </c>
      <c r="M56" s="3" t="s">
        <v>5</v>
      </c>
      <c r="N56" s="3" t="s">
        <v>138</v>
      </c>
      <c r="O56" s="4" t="s">
        <v>6</v>
      </c>
      <c r="P56" s="14"/>
      <c r="Q56" s="4" t="s">
        <v>185</v>
      </c>
      <c r="R56" s="15" t="s">
        <v>63</v>
      </c>
      <c r="S56" s="4"/>
      <c r="T56" s="16"/>
      <c r="U56" s="4"/>
      <c r="V56" s="4"/>
      <c r="W56" s="32">
        <v>4242480</v>
      </c>
      <c r="X56" s="32">
        <f t="shared" si="2"/>
        <v>4242480</v>
      </c>
      <c r="Y56" s="32"/>
      <c r="Z56" s="4">
        <v>2016</v>
      </c>
      <c r="AA56" s="4"/>
    </row>
    <row r="57" spans="1:27" ht="76.5" x14ac:dyDescent="0.25">
      <c r="A57" s="17" t="s">
        <v>511</v>
      </c>
      <c r="B57" s="1" t="s">
        <v>0</v>
      </c>
      <c r="C57" s="1" t="s">
        <v>501</v>
      </c>
      <c r="D57" s="26" t="s">
        <v>502</v>
      </c>
      <c r="E57" s="26" t="s">
        <v>503</v>
      </c>
      <c r="F57" s="2" t="s">
        <v>504</v>
      </c>
      <c r="G57" s="2" t="s">
        <v>505</v>
      </c>
      <c r="H57" s="2" t="s">
        <v>506</v>
      </c>
      <c r="I57" s="27" t="s">
        <v>507</v>
      </c>
      <c r="J57" s="4" t="s">
        <v>4</v>
      </c>
      <c r="K57" s="4">
        <v>0</v>
      </c>
      <c r="L57" s="2">
        <v>710000000</v>
      </c>
      <c r="M57" s="3" t="s">
        <v>5</v>
      </c>
      <c r="N57" s="3" t="s">
        <v>385</v>
      </c>
      <c r="O57" s="4" t="s">
        <v>6</v>
      </c>
      <c r="P57" s="14"/>
      <c r="Q57" s="4" t="s">
        <v>150</v>
      </c>
      <c r="R57" s="15" t="s">
        <v>133</v>
      </c>
      <c r="S57" s="4"/>
      <c r="T57" s="16"/>
      <c r="U57" s="4"/>
      <c r="V57" s="4"/>
      <c r="W57" s="32">
        <v>43516000</v>
      </c>
      <c r="X57" s="32">
        <f t="shared" ref="X57" si="3">W57*1.12</f>
        <v>48737920.000000007</v>
      </c>
      <c r="Y57" s="32"/>
      <c r="Z57" s="4">
        <v>2016</v>
      </c>
      <c r="AA57" s="4"/>
    </row>
    <row r="58" spans="1:27" ht="76.5" x14ac:dyDescent="0.25">
      <c r="A58" s="17" t="s">
        <v>512</v>
      </c>
      <c r="B58" s="1" t="s">
        <v>0</v>
      </c>
      <c r="C58" s="1" t="s">
        <v>513</v>
      </c>
      <c r="D58" s="26" t="s">
        <v>514</v>
      </c>
      <c r="E58" s="26" t="s">
        <v>503</v>
      </c>
      <c r="F58" s="2" t="s">
        <v>515</v>
      </c>
      <c r="G58" s="2" t="s">
        <v>516</v>
      </c>
      <c r="H58" s="2" t="s">
        <v>509</v>
      </c>
      <c r="I58" s="2" t="s">
        <v>510</v>
      </c>
      <c r="J58" s="4" t="s">
        <v>40</v>
      </c>
      <c r="K58" s="4">
        <v>0</v>
      </c>
      <c r="L58" s="2">
        <v>710000000</v>
      </c>
      <c r="M58" s="3" t="s">
        <v>5</v>
      </c>
      <c r="N58" s="3" t="s">
        <v>517</v>
      </c>
      <c r="O58" s="4" t="s">
        <v>6</v>
      </c>
      <c r="P58" s="14"/>
      <c r="Q58" s="4" t="s">
        <v>150</v>
      </c>
      <c r="R58" s="15" t="s">
        <v>133</v>
      </c>
      <c r="S58" s="4"/>
      <c r="T58" s="16"/>
      <c r="U58" s="4"/>
      <c r="V58" s="4"/>
      <c r="W58" s="32">
        <v>0</v>
      </c>
      <c r="X58" s="32">
        <f>W58*1.12</f>
        <v>0</v>
      </c>
      <c r="Y58" s="32"/>
      <c r="Z58" s="4">
        <v>2016</v>
      </c>
      <c r="AA58" s="4"/>
    </row>
    <row r="59" spans="1:27" ht="76.5" x14ac:dyDescent="0.25">
      <c r="A59" s="17" t="s">
        <v>588</v>
      </c>
      <c r="B59" s="1" t="s">
        <v>0</v>
      </c>
      <c r="C59" s="1" t="s">
        <v>513</v>
      </c>
      <c r="D59" s="26" t="s">
        <v>514</v>
      </c>
      <c r="E59" s="26" t="s">
        <v>503</v>
      </c>
      <c r="F59" s="2" t="s">
        <v>515</v>
      </c>
      <c r="G59" s="2" t="s">
        <v>516</v>
      </c>
      <c r="H59" s="2" t="s">
        <v>509</v>
      </c>
      <c r="I59" s="2" t="s">
        <v>510</v>
      </c>
      <c r="J59" s="4" t="s">
        <v>40</v>
      </c>
      <c r="K59" s="4">
        <v>0</v>
      </c>
      <c r="L59" s="2">
        <v>710000000</v>
      </c>
      <c r="M59" s="3" t="s">
        <v>5</v>
      </c>
      <c r="N59" s="3" t="s">
        <v>589</v>
      </c>
      <c r="O59" s="4" t="s">
        <v>6</v>
      </c>
      <c r="P59" s="14"/>
      <c r="Q59" s="4" t="s">
        <v>150</v>
      </c>
      <c r="R59" s="15" t="s">
        <v>133</v>
      </c>
      <c r="S59" s="4"/>
      <c r="T59" s="16"/>
      <c r="U59" s="4"/>
      <c r="V59" s="4"/>
      <c r="W59" s="32">
        <v>3400000</v>
      </c>
      <c r="X59" s="32">
        <f>W59*1.12</f>
        <v>3808000.0000000005</v>
      </c>
      <c r="Y59" s="32"/>
      <c r="Z59" s="4">
        <v>2016</v>
      </c>
      <c r="AA59" s="58" t="s">
        <v>590</v>
      </c>
    </row>
    <row r="60" spans="1:27" ht="51" x14ac:dyDescent="0.25">
      <c r="A60" s="17" t="s">
        <v>77</v>
      </c>
      <c r="B60" s="1" t="s">
        <v>0</v>
      </c>
      <c r="C60" s="1" t="s">
        <v>168</v>
      </c>
      <c r="D60" s="26" t="s">
        <v>169</v>
      </c>
      <c r="E60" s="26" t="s">
        <v>170</v>
      </c>
      <c r="F60" s="2" t="s">
        <v>169</v>
      </c>
      <c r="G60" s="2" t="s">
        <v>170</v>
      </c>
      <c r="H60" s="2" t="s">
        <v>171</v>
      </c>
      <c r="I60" s="27" t="s">
        <v>172</v>
      </c>
      <c r="J60" s="4" t="s">
        <v>38</v>
      </c>
      <c r="K60" s="4">
        <v>100</v>
      </c>
      <c r="L60" s="2">
        <v>710000000</v>
      </c>
      <c r="M60" s="3" t="s">
        <v>5</v>
      </c>
      <c r="N60" s="3" t="s">
        <v>138</v>
      </c>
      <c r="O60" s="4" t="s">
        <v>6</v>
      </c>
      <c r="P60" s="14"/>
      <c r="Q60" s="4" t="s">
        <v>185</v>
      </c>
      <c r="R60" s="15" t="s">
        <v>133</v>
      </c>
      <c r="S60" s="4"/>
      <c r="T60" s="16"/>
      <c r="U60" s="4"/>
      <c r="V60" s="4"/>
      <c r="W60" s="32">
        <v>2800000</v>
      </c>
      <c r="X60" s="32">
        <f>W60</f>
        <v>2800000</v>
      </c>
      <c r="Y60" s="32"/>
      <c r="Z60" s="4">
        <v>2016</v>
      </c>
      <c r="AA60" s="4"/>
    </row>
    <row r="61" spans="1:27" ht="140.25" x14ac:dyDescent="0.25">
      <c r="A61" s="17" t="s">
        <v>78</v>
      </c>
      <c r="B61" s="1" t="s">
        <v>0</v>
      </c>
      <c r="C61" s="1" t="s">
        <v>173</v>
      </c>
      <c r="D61" s="26" t="s">
        <v>174</v>
      </c>
      <c r="E61" s="26" t="s">
        <v>175</v>
      </c>
      <c r="F61" s="2" t="s">
        <v>176</v>
      </c>
      <c r="G61" s="2" t="s">
        <v>177</v>
      </c>
      <c r="H61" s="2" t="s">
        <v>178</v>
      </c>
      <c r="I61" s="27" t="s">
        <v>179</v>
      </c>
      <c r="J61" s="4" t="s">
        <v>38</v>
      </c>
      <c r="K61" s="4">
        <v>100</v>
      </c>
      <c r="L61" s="2">
        <v>710000000</v>
      </c>
      <c r="M61" s="3" t="s">
        <v>5</v>
      </c>
      <c r="N61" s="3" t="s">
        <v>138</v>
      </c>
      <c r="O61" s="4" t="s">
        <v>6</v>
      </c>
      <c r="P61" s="14"/>
      <c r="Q61" s="4" t="s">
        <v>185</v>
      </c>
      <c r="R61" s="15" t="s">
        <v>376</v>
      </c>
      <c r="S61" s="4"/>
      <c r="T61" s="16"/>
      <c r="U61" s="4"/>
      <c r="V61" s="4"/>
      <c r="W61" s="32">
        <v>254520</v>
      </c>
      <c r="X61" s="32">
        <f>W61</f>
        <v>254520</v>
      </c>
      <c r="Y61" s="32"/>
      <c r="Z61" s="4">
        <v>2016</v>
      </c>
      <c r="AA61" s="4"/>
    </row>
    <row r="62" spans="1:27" ht="76.5" x14ac:dyDescent="0.25">
      <c r="A62" s="17" t="s">
        <v>79</v>
      </c>
      <c r="B62" s="1" t="s">
        <v>0</v>
      </c>
      <c r="C62" s="1" t="s">
        <v>180</v>
      </c>
      <c r="D62" s="26" t="s">
        <v>181</v>
      </c>
      <c r="E62" s="26" t="s">
        <v>182</v>
      </c>
      <c r="F62" s="2" t="s">
        <v>181</v>
      </c>
      <c r="G62" s="2" t="s">
        <v>183</v>
      </c>
      <c r="H62" s="2" t="s">
        <v>82</v>
      </c>
      <c r="I62" s="27" t="s">
        <v>184</v>
      </c>
      <c r="J62" s="4" t="s">
        <v>38</v>
      </c>
      <c r="K62" s="4">
        <v>0</v>
      </c>
      <c r="L62" s="2">
        <v>710000000</v>
      </c>
      <c r="M62" s="3" t="s">
        <v>5</v>
      </c>
      <c r="N62" s="3" t="s">
        <v>138</v>
      </c>
      <c r="O62" s="4" t="s">
        <v>6</v>
      </c>
      <c r="P62" s="14"/>
      <c r="Q62" s="4" t="s">
        <v>185</v>
      </c>
      <c r="R62" s="15" t="s">
        <v>133</v>
      </c>
      <c r="S62" s="4"/>
      <c r="T62" s="16"/>
      <c r="U62" s="4"/>
      <c r="V62" s="4"/>
      <c r="W62" s="32">
        <v>8023145.0000000037</v>
      </c>
      <c r="X62" s="32">
        <f>W62*1.12</f>
        <v>8985922.4000000041</v>
      </c>
      <c r="Y62" s="32"/>
      <c r="Z62" s="4">
        <v>2016</v>
      </c>
      <c r="AA62" s="4"/>
    </row>
    <row r="63" spans="1:27" ht="76.5" x14ac:dyDescent="0.25">
      <c r="A63" s="17" t="s">
        <v>80</v>
      </c>
      <c r="B63" s="1" t="s">
        <v>0</v>
      </c>
      <c r="C63" s="1" t="s">
        <v>186</v>
      </c>
      <c r="D63" s="26" t="s">
        <v>187</v>
      </c>
      <c r="E63" s="27" t="s">
        <v>332</v>
      </c>
      <c r="F63" s="2" t="s">
        <v>187</v>
      </c>
      <c r="G63" s="27" t="s">
        <v>332</v>
      </c>
      <c r="H63" s="2" t="s">
        <v>128</v>
      </c>
      <c r="I63" s="27" t="s">
        <v>129</v>
      </c>
      <c r="J63" s="4" t="s">
        <v>40</v>
      </c>
      <c r="K63" s="4">
        <v>100</v>
      </c>
      <c r="L63" s="2">
        <v>710000000</v>
      </c>
      <c r="M63" s="3" t="s">
        <v>5</v>
      </c>
      <c r="N63" s="3" t="s">
        <v>138</v>
      </c>
      <c r="O63" s="4" t="s">
        <v>6</v>
      </c>
      <c r="P63" s="14"/>
      <c r="Q63" s="1" t="s">
        <v>150</v>
      </c>
      <c r="R63" s="15" t="s">
        <v>133</v>
      </c>
      <c r="S63" s="4"/>
      <c r="T63" s="16"/>
      <c r="U63" s="4"/>
      <c r="V63" s="4"/>
      <c r="W63" s="32">
        <v>4586000</v>
      </c>
      <c r="X63" s="32">
        <f t="shared" ref="X63:X85" si="4">W63*1.12</f>
        <v>5136320.0000000009</v>
      </c>
      <c r="Y63" s="32"/>
      <c r="Z63" s="4">
        <v>2016</v>
      </c>
      <c r="AA63" s="4"/>
    </row>
    <row r="64" spans="1:27" ht="51" x14ac:dyDescent="0.25">
      <c r="A64" s="17" t="s">
        <v>81</v>
      </c>
      <c r="B64" s="1" t="s">
        <v>0</v>
      </c>
      <c r="C64" s="1" t="s">
        <v>188</v>
      </c>
      <c r="D64" s="26" t="s">
        <v>83</v>
      </c>
      <c r="E64" s="26" t="s">
        <v>84</v>
      </c>
      <c r="F64" s="2" t="s">
        <v>83</v>
      </c>
      <c r="G64" s="2" t="s">
        <v>84</v>
      </c>
      <c r="H64" s="2" t="s">
        <v>189</v>
      </c>
      <c r="I64" s="27" t="s">
        <v>190</v>
      </c>
      <c r="J64" s="4" t="s">
        <v>38</v>
      </c>
      <c r="K64" s="4">
        <v>0</v>
      </c>
      <c r="L64" s="2">
        <v>710000000</v>
      </c>
      <c r="M64" s="3" t="s">
        <v>5</v>
      </c>
      <c r="N64" s="3" t="s">
        <v>138</v>
      </c>
      <c r="O64" s="4" t="s">
        <v>6</v>
      </c>
      <c r="P64" s="14"/>
      <c r="Q64" s="4" t="s">
        <v>374</v>
      </c>
      <c r="R64" s="15" t="s">
        <v>133</v>
      </c>
      <c r="S64" s="4"/>
      <c r="T64" s="16"/>
      <c r="U64" s="4"/>
      <c r="V64" s="4"/>
      <c r="W64" s="32">
        <v>595000</v>
      </c>
      <c r="X64" s="32">
        <f>W64</f>
        <v>595000</v>
      </c>
      <c r="Y64" s="32"/>
      <c r="Z64" s="4">
        <v>2016</v>
      </c>
      <c r="AA64" s="4"/>
    </row>
    <row r="65" spans="1:27" ht="76.5" x14ac:dyDescent="0.25">
      <c r="A65" s="17" t="s">
        <v>97</v>
      </c>
      <c r="B65" s="1" t="s">
        <v>191</v>
      </c>
      <c r="C65" s="1" t="s">
        <v>192</v>
      </c>
      <c r="D65" s="26" t="s">
        <v>193</v>
      </c>
      <c r="E65" s="26" t="s">
        <v>194</v>
      </c>
      <c r="F65" s="2" t="s">
        <v>195</v>
      </c>
      <c r="G65" s="2" t="s">
        <v>196</v>
      </c>
      <c r="H65" s="2"/>
      <c r="I65" s="27"/>
      <c r="J65" s="4" t="s">
        <v>38</v>
      </c>
      <c r="K65" s="4">
        <v>90</v>
      </c>
      <c r="L65" s="2">
        <v>710000000</v>
      </c>
      <c r="M65" s="3" t="s">
        <v>5</v>
      </c>
      <c r="N65" s="3" t="s">
        <v>138</v>
      </c>
      <c r="O65" s="4" t="s">
        <v>6</v>
      </c>
      <c r="P65" s="14"/>
      <c r="Q65" s="4" t="s">
        <v>185</v>
      </c>
      <c r="R65" s="15" t="s">
        <v>133</v>
      </c>
      <c r="S65" s="4"/>
      <c r="T65" s="16"/>
      <c r="U65" s="4"/>
      <c r="V65" s="4"/>
      <c r="W65" s="32">
        <v>51829991.999999993</v>
      </c>
      <c r="X65" s="32">
        <f t="shared" si="4"/>
        <v>58049591.039999999</v>
      </c>
      <c r="Y65" s="32" t="s">
        <v>39</v>
      </c>
      <c r="Z65" s="4">
        <v>2016</v>
      </c>
      <c r="AA65" s="4"/>
    </row>
    <row r="66" spans="1:27" ht="76.5" x14ac:dyDescent="0.25">
      <c r="A66" s="17" t="s">
        <v>409</v>
      </c>
      <c r="B66" s="1" t="s">
        <v>0</v>
      </c>
      <c r="C66" s="1" t="s">
        <v>410</v>
      </c>
      <c r="D66" s="26" t="s">
        <v>411</v>
      </c>
      <c r="E66" s="26" t="s">
        <v>412</v>
      </c>
      <c r="F66" s="2" t="s">
        <v>411</v>
      </c>
      <c r="G66" s="2" t="s">
        <v>412</v>
      </c>
      <c r="H66" s="27" t="s">
        <v>413</v>
      </c>
      <c r="I66" s="1" t="s">
        <v>414</v>
      </c>
      <c r="J66" s="4" t="s">
        <v>4</v>
      </c>
      <c r="K66" s="2">
        <v>0</v>
      </c>
      <c r="L66" s="2">
        <v>710000000</v>
      </c>
      <c r="M66" s="3" t="s">
        <v>5</v>
      </c>
      <c r="N66" s="4" t="s">
        <v>408</v>
      </c>
      <c r="O66" s="14" t="s">
        <v>6</v>
      </c>
      <c r="P66" s="4"/>
      <c r="Q66" s="4" t="s">
        <v>150</v>
      </c>
      <c r="R66" s="15" t="s">
        <v>133</v>
      </c>
      <c r="S66" s="16"/>
      <c r="T66" s="4"/>
      <c r="U66" s="4"/>
      <c r="V66" s="32"/>
      <c r="W66" s="32">
        <v>15000000</v>
      </c>
      <c r="X66" s="32">
        <f t="shared" si="4"/>
        <v>16800000</v>
      </c>
      <c r="Y66" s="4"/>
      <c r="Z66" s="4">
        <v>2016</v>
      </c>
      <c r="AA66" s="18"/>
    </row>
    <row r="67" spans="1:27" ht="89.25" x14ac:dyDescent="0.25">
      <c r="A67" s="17" t="s">
        <v>98</v>
      </c>
      <c r="B67" s="1" t="s">
        <v>0</v>
      </c>
      <c r="C67" s="1" t="s">
        <v>201</v>
      </c>
      <c r="D67" s="26" t="s">
        <v>197</v>
      </c>
      <c r="E67" s="26" t="s">
        <v>198</v>
      </c>
      <c r="F67" s="2" t="s">
        <v>197</v>
      </c>
      <c r="G67" s="2" t="s">
        <v>198</v>
      </c>
      <c r="H67" s="27" t="s">
        <v>199</v>
      </c>
      <c r="I67" s="1" t="s">
        <v>200</v>
      </c>
      <c r="J67" s="4" t="s">
        <v>40</v>
      </c>
      <c r="K67" s="2">
        <v>0</v>
      </c>
      <c r="L67" s="2">
        <v>710000000</v>
      </c>
      <c r="M67" s="3" t="s">
        <v>5</v>
      </c>
      <c r="N67" s="3" t="s">
        <v>385</v>
      </c>
      <c r="O67" s="14" t="s">
        <v>6</v>
      </c>
      <c r="P67" s="4"/>
      <c r="Q67" s="4" t="s">
        <v>150</v>
      </c>
      <c r="R67" s="15" t="s">
        <v>376</v>
      </c>
      <c r="S67" s="16"/>
      <c r="T67" s="4"/>
      <c r="U67" s="4"/>
      <c r="V67" s="32"/>
      <c r="W67" s="32">
        <v>5757500</v>
      </c>
      <c r="X67" s="32">
        <f t="shared" si="4"/>
        <v>6448400.0000000009</v>
      </c>
      <c r="Y67" s="4"/>
      <c r="Z67" s="4">
        <v>2016</v>
      </c>
      <c r="AA67" s="18"/>
    </row>
    <row r="68" spans="1:27" ht="242.25" x14ac:dyDescent="0.25">
      <c r="A68" s="17" t="s">
        <v>99</v>
      </c>
      <c r="B68" s="1" t="s">
        <v>0</v>
      </c>
      <c r="C68" s="1" t="s">
        <v>202</v>
      </c>
      <c r="D68" s="26" t="s">
        <v>203</v>
      </c>
      <c r="E68" s="26" t="s">
        <v>204</v>
      </c>
      <c r="F68" s="2" t="s">
        <v>203</v>
      </c>
      <c r="G68" s="2" t="s">
        <v>204</v>
      </c>
      <c r="H68" s="27" t="s">
        <v>205</v>
      </c>
      <c r="I68" s="1" t="s">
        <v>206</v>
      </c>
      <c r="J68" s="4" t="s">
        <v>4</v>
      </c>
      <c r="K68" s="2">
        <v>15</v>
      </c>
      <c r="L68" s="2">
        <v>710000000</v>
      </c>
      <c r="M68" s="3" t="s">
        <v>5</v>
      </c>
      <c r="N68" s="3" t="s">
        <v>385</v>
      </c>
      <c r="O68" s="14" t="s">
        <v>121</v>
      </c>
      <c r="P68" s="4"/>
      <c r="Q68" s="4" t="s">
        <v>150</v>
      </c>
      <c r="R68" s="15" t="s">
        <v>133</v>
      </c>
      <c r="S68" s="16"/>
      <c r="T68" s="4"/>
      <c r="U68" s="4"/>
      <c r="V68" s="32"/>
      <c r="W68" s="32">
        <v>96900000</v>
      </c>
      <c r="X68" s="32">
        <f t="shared" si="4"/>
        <v>108528000.00000001</v>
      </c>
      <c r="Y68" s="4"/>
      <c r="Z68" s="4">
        <v>2016</v>
      </c>
      <c r="AA68" s="18"/>
    </row>
    <row r="69" spans="1:27" ht="165.75" x14ac:dyDescent="0.25">
      <c r="A69" s="17" t="s">
        <v>100</v>
      </c>
      <c r="B69" s="1" t="s">
        <v>0</v>
      </c>
      <c r="C69" s="1" t="s">
        <v>207</v>
      </c>
      <c r="D69" s="26" t="s">
        <v>208</v>
      </c>
      <c r="E69" s="26" t="s">
        <v>209</v>
      </c>
      <c r="F69" s="2" t="s">
        <v>210</v>
      </c>
      <c r="G69" s="2" t="s">
        <v>211</v>
      </c>
      <c r="H69" s="27" t="s">
        <v>228</v>
      </c>
      <c r="I69" s="1" t="s">
        <v>122</v>
      </c>
      <c r="J69" s="4" t="s">
        <v>4</v>
      </c>
      <c r="K69" s="2">
        <v>50</v>
      </c>
      <c r="L69" s="2">
        <v>710000000</v>
      </c>
      <c r="M69" s="3" t="s">
        <v>5</v>
      </c>
      <c r="N69" s="3" t="s">
        <v>385</v>
      </c>
      <c r="O69" s="14" t="s">
        <v>6</v>
      </c>
      <c r="P69" s="4"/>
      <c r="Q69" s="4" t="s">
        <v>150</v>
      </c>
      <c r="R69" s="15" t="s">
        <v>133</v>
      </c>
      <c r="S69" s="16"/>
      <c r="T69" s="4"/>
      <c r="U69" s="4"/>
      <c r="V69" s="32"/>
      <c r="W69" s="32">
        <v>40000000</v>
      </c>
      <c r="X69" s="32">
        <f t="shared" si="4"/>
        <v>44800000.000000007</v>
      </c>
      <c r="Y69" s="4"/>
      <c r="Z69" s="4">
        <v>2016</v>
      </c>
      <c r="AA69" s="18"/>
    </row>
    <row r="70" spans="1:27" ht="127.5" x14ac:dyDescent="0.25">
      <c r="A70" s="17" t="s">
        <v>415</v>
      </c>
      <c r="B70" s="1" t="s">
        <v>0</v>
      </c>
      <c r="C70" s="1" t="s">
        <v>416</v>
      </c>
      <c r="D70" s="26" t="s">
        <v>417</v>
      </c>
      <c r="E70" s="26" t="s">
        <v>418</v>
      </c>
      <c r="F70" s="2" t="s">
        <v>417</v>
      </c>
      <c r="G70" s="2" t="s">
        <v>418</v>
      </c>
      <c r="H70" s="27" t="s">
        <v>419</v>
      </c>
      <c r="I70" s="1" t="s">
        <v>420</v>
      </c>
      <c r="J70" s="4" t="s">
        <v>4</v>
      </c>
      <c r="K70" s="2">
        <v>15</v>
      </c>
      <c r="L70" s="2">
        <v>710000000</v>
      </c>
      <c r="M70" s="3" t="s">
        <v>5</v>
      </c>
      <c r="N70" s="3" t="s">
        <v>385</v>
      </c>
      <c r="O70" s="14" t="s">
        <v>421</v>
      </c>
      <c r="P70" s="4"/>
      <c r="Q70" s="4" t="s">
        <v>150</v>
      </c>
      <c r="R70" s="15" t="s">
        <v>133</v>
      </c>
      <c r="S70" s="16"/>
      <c r="T70" s="4"/>
      <c r="U70" s="4"/>
      <c r="V70" s="32"/>
      <c r="W70" s="32">
        <v>0</v>
      </c>
      <c r="X70" s="32">
        <f t="shared" si="4"/>
        <v>0</v>
      </c>
      <c r="Y70" s="4"/>
      <c r="Z70" s="4">
        <v>2016</v>
      </c>
      <c r="AA70" s="18"/>
    </row>
    <row r="71" spans="1:27" ht="127.5" x14ac:dyDescent="0.25">
      <c r="A71" s="17" t="s">
        <v>596</v>
      </c>
      <c r="B71" s="1" t="s">
        <v>0</v>
      </c>
      <c r="C71" s="1" t="s">
        <v>416</v>
      </c>
      <c r="D71" s="26" t="s">
        <v>417</v>
      </c>
      <c r="E71" s="26" t="s">
        <v>418</v>
      </c>
      <c r="F71" s="2" t="s">
        <v>417</v>
      </c>
      <c r="G71" s="2" t="s">
        <v>418</v>
      </c>
      <c r="H71" s="27" t="s">
        <v>419</v>
      </c>
      <c r="I71" s="1" t="s">
        <v>420</v>
      </c>
      <c r="J71" s="4" t="s">
        <v>4</v>
      </c>
      <c r="K71" s="2">
        <v>15</v>
      </c>
      <c r="L71" s="2">
        <v>710000000</v>
      </c>
      <c r="M71" s="3" t="s">
        <v>5</v>
      </c>
      <c r="N71" s="3" t="s">
        <v>597</v>
      </c>
      <c r="O71" s="14" t="s">
        <v>421</v>
      </c>
      <c r="P71" s="4"/>
      <c r="Q71" s="4" t="s">
        <v>150</v>
      </c>
      <c r="R71" s="15" t="s">
        <v>133</v>
      </c>
      <c r="S71" s="16"/>
      <c r="T71" s="4"/>
      <c r="U71" s="4"/>
      <c r="V71" s="32"/>
      <c r="W71" s="32">
        <v>61281000</v>
      </c>
      <c r="X71" s="32">
        <f t="shared" si="4"/>
        <v>68634720</v>
      </c>
      <c r="Y71" s="4"/>
      <c r="Z71" s="4">
        <v>2016</v>
      </c>
      <c r="AA71" s="58" t="s">
        <v>590</v>
      </c>
    </row>
    <row r="72" spans="1:27" ht="89.25" x14ac:dyDescent="0.25">
      <c r="A72" s="17" t="s">
        <v>101</v>
      </c>
      <c r="B72" s="1" t="s">
        <v>0</v>
      </c>
      <c r="C72" s="1" t="s">
        <v>212</v>
      </c>
      <c r="D72" s="26" t="s">
        <v>213</v>
      </c>
      <c r="E72" s="26" t="s">
        <v>214</v>
      </c>
      <c r="F72" s="2" t="s">
        <v>213</v>
      </c>
      <c r="G72" s="2" t="s">
        <v>214</v>
      </c>
      <c r="H72" s="27" t="s">
        <v>123</v>
      </c>
      <c r="I72" s="1" t="s">
        <v>124</v>
      </c>
      <c r="J72" s="4" t="s">
        <v>38</v>
      </c>
      <c r="K72" s="2">
        <v>0</v>
      </c>
      <c r="L72" s="2">
        <v>710000000</v>
      </c>
      <c r="M72" s="3" t="s">
        <v>5</v>
      </c>
      <c r="N72" s="3" t="s">
        <v>138</v>
      </c>
      <c r="O72" s="14" t="s">
        <v>125</v>
      </c>
      <c r="P72" s="4"/>
      <c r="Q72" s="4" t="s">
        <v>150</v>
      </c>
      <c r="R72" s="15" t="s">
        <v>376</v>
      </c>
      <c r="S72" s="16"/>
      <c r="T72" s="4"/>
      <c r="U72" s="4"/>
      <c r="V72" s="32"/>
      <c r="W72" s="32">
        <v>68820000</v>
      </c>
      <c r="X72" s="32">
        <f t="shared" si="4"/>
        <v>77078400</v>
      </c>
      <c r="Y72" s="4"/>
      <c r="Z72" s="4">
        <v>2016</v>
      </c>
      <c r="AA72" s="18"/>
    </row>
    <row r="73" spans="1:27" ht="191.25" x14ac:dyDescent="0.25">
      <c r="A73" s="17" t="s">
        <v>102</v>
      </c>
      <c r="B73" s="1" t="s">
        <v>0</v>
      </c>
      <c r="C73" s="1" t="s">
        <v>173</v>
      </c>
      <c r="D73" s="26" t="s">
        <v>174</v>
      </c>
      <c r="E73" s="26" t="s">
        <v>215</v>
      </c>
      <c r="F73" s="2" t="s">
        <v>176</v>
      </c>
      <c r="G73" s="2" t="s">
        <v>216</v>
      </c>
      <c r="H73" s="27" t="s">
        <v>217</v>
      </c>
      <c r="I73" s="1" t="s">
        <v>218</v>
      </c>
      <c r="J73" s="4" t="s">
        <v>38</v>
      </c>
      <c r="K73" s="2">
        <v>0</v>
      </c>
      <c r="L73" s="2">
        <v>710000000</v>
      </c>
      <c r="M73" s="3" t="s">
        <v>5</v>
      </c>
      <c r="N73" s="3" t="s">
        <v>138</v>
      </c>
      <c r="O73" s="14" t="s">
        <v>6</v>
      </c>
      <c r="P73" s="4"/>
      <c r="Q73" s="4" t="s">
        <v>150</v>
      </c>
      <c r="R73" s="15" t="s">
        <v>376</v>
      </c>
      <c r="S73" s="16"/>
      <c r="T73" s="4"/>
      <c r="U73" s="4"/>
      <c r="V73" s="32"/>
      <c r="W73" s="32">
        <v>10800000</v>
      </c>
      <c r="X73" s="32">
        <f t="shared" si="4"/>
        <v>12096000.000000002</v>
      </c>
      <c r="Y73" s="4"/>
      <c r="Z73" s="4">
        <v>2016</v>
      </c>
      <c r="AA73" s="18"/>
    </row>
    <row r="74" spans="1:27" ht="280.5" x14ac:dyDescent="0.25">
      <c r="A74" s="17" t="s">
        <v>103</v>
      </c>
      <c r="B74" s="1" t="s">
        <v>0</v>
      </c>
      <c r="C74" s="1" t="s">
        <v>219</v>
      </c>
      <c r="D74" s="26" t="s">
        <v>220</v>
      </c>
      <c r="E74" s="26" t="s">
        <v>221</v>
      </c>
      <c r="F74" s="2" t="s">
        <v>222</v>
      </c>
      <c r="G74" s="2" t="s">
        <v>223</v>
      </c>
      <c r="H74" s="27" t="s">
        <v>224</v>
      </c>
      <c r="I74" s="1" t="s">
        <v>225</v>
      </c>
      <c r="J74" s="4" t="s">
        <v>38</v>
      </c>
      <c r="K74" s="2">
        <v>0</v>
      </c>
      <c r="L74" s="2">
        <v>710000000</v>
      </c>
      <c r="M74" s="3" t="s">
        <v>5</v>
      </c>
      <c r="N74" s="3" t="s">
        <v>138</v>
      </c>
      <c r="O74" s="14" t="s">
        <v>6</v>
      </c>
      <c r="P74" s="4"/>
      <c r="Q74" s="4" t="s">
        <v>150</v>
      </c>
      <c r="R74" s="15" t="s">
        <v>376</v>
      </c>
      <c r="S74" s="16"/>
      <c r="T74" s="4"/>
      <c r="U74" s="4"/>
      <c r="V74" s="32"/>
      <c r="W74" s="32">
        <v>9360000</v>
      </c>
      <c r="X74" s="32">
        <f t="shared" si="4"/>
        <v>10483200.000000002</v>
      </c>
      <c r="Y74" s="4"/>
      <c r="Z74" s="4">
        <v>2016</v>
      </c>
      <c r="AA74" s="18"/>
    </row>
    <row r="75" spans="1:27" ht="140.25" x14ac:dyDescent="0.25">
      <c r="A75" s="17" t="s">
        <v>105</v>
      </c>
      <c r="B75" s="1" t="s">
        <v>0</v>
      </c>
      <c r="C75" s="1" t="s">
        <v>173</v>
      </c>
      <c r="D75" s="26" t="s">
        <v>174</v>
      </c>
      <c r="E75" s="26" t="s">
        <v>215</v>
      </c>
      <c r="F75" s="2" t="s">
        <v>176</v>
      </c>
      <c r="G75" s="2" t="s">
        <v>216</v>
      </c>
      <c r="H75" s="27" t="s">
        <v>226</v>
      </c>
      <c r="I75" s="1" t="s">
        <v>227</v>
      </c>
      <c r="J75" s="4" t="s">
        <v>38</v>
      </c>
      <c r="K75" s="2">
        <v>0</v>
      </c>
      <c r="L75" s="2">
        <v>710000000</v>
      </c>
      <c r="M75" s="3" t="s">
        <v>5</v>
      </c>
      <c r="N75" s="3" t="s">
        <v>138</v>
      </c>
      <c r="O75" s="14" t="s">
        <v>6</v>
      </c>
      <c r="P75" s="4"/>
      <c r="Q75" s="4" t="s">
        <v>150</v>
      </c>
      <c r="R75" s="15" t="s">
        <v>133</v>
      </c>
      <c r="S75" s="16"/>
      <c r="T75" s="4"/>
      <c r="U75" s="4"/>
      <c r="V75" s="32"/>
      <c r="W75" s="32">
        <v>4680000</v>
      </c>
      <c r="X75" s="32">
        <f t="shared" si="4"/>
        <v>5241600.0000000009</v>
      </c>
      <c r="Y75" s="4"/>
      <c r="Z75" s="4">
        <v>2016</v>
      </c>
      <c r="AA75" s="18"/>
    </row>
    <row r="76" spans="1:27" ht="153" x14ac:dyDescent="0.25">
      <c r="A76" s="17" t="s">
        <v>422</v>
      </c>
      <c r="B76" s="1" t="s">
        <v>0</v>
      </c>
      <c r="C76" s="1" t="s">
        <v>423</v>
      </c>
      <c r="D76" s="26" t="s">
        <v>424</v>
      </c>
      <c r="E76" s="26" t="s">
        <v>425</v>
      </c>
      <c r="F76" s="2" t="s">
        <v>424</v>
      </c>
      <c r="G76" s="2" t="s">
        <v>425</v>
      </c>
      <c r="H76" s="27" t="s">
        <v>426</v>
      </c>
      <c r="I76" s="1" t="s">
        <v>427</v>
      </c>
      <c r="J76" s="4" t="s">
        <v>38</v>
      </c>
      <c r="K76" s="2">
        <v>0</v>
      </c>
      <c r="L76" s="2">
        <v>710000000</v>
      </c>
      <c r="M76" s="3" t="s">
        <v>5</v>
      </c>
      <c r="N76" s="3" t="s">
        <v>385</v>
      </c>
      <c r="O76" s="14" t="s">
        <v>6</v>
      </c>
      <c r="P76" s="4"/>
      <c r="Q76" s="4" t="s">
        <v>150</v>
      </c>
      <c r="R76" s="15" t="s">
        <v>133</v>
      </c>
      <c r="S76" s="16"/>
      <c r="T76" s="4"/>
      <c r="U76" s="4"/>
      <c r="V76" s="32"/>
      <c r="W76" s="32">
        <v>0</v>
      </c>
      <c r="X76" s="32">
        <f t="shared" si="4"/>
        <v>0</v>
      </c>
      <c r="Y76" s="4"/>
      <c r="Z76" s="4">
        <v>2016</v>
      </c>
      <c r="AA76" s="18"/>
    </row>
    <row r="77" spans="1:27" ht="153" x14ac:dyDescent="0.25">
      <c r="A77" s="17" t="s">
        <v>598</v>
      </c>
      <c r="B77" s="1" t="s">
        <v>0</v>
      </c>
      <c r="C77" s="1" t="s">
        <v>423</v>
      </c>
      <c r="D77" s="26" t="s">
        <v>424</v>
      </c>
      <c r="E77" s="26" t="s">
        <v>425</v>
      </c>
      <c r="F77" s="2" t="s">
        <v>424</v>
      </c>
      <c r="G77" s="2" t="s">
        <v>425</v>
      </c>
      <c r="H77" s="27" t="s">
        <v>426</v>
      </c>
      <c r="I77" s="1" t="s">
        <v>427</v>
      </c>
      <c r="J77" s="4" t="s">
        <v>38</v>
      </c>
      <c r="K77" s="2">
        <v>0</v>
      </c>
      <c r="L77" s="2">
        <v>710000000</v>
      </c>
      <c r="M77" s="3" t="s">
        <v>5</v>
      </c>
      <c r="N77" s="3" t="s">
        <v>589</v>
      </c>
      <c r="O77" s="14" t="s">
        <v>6</v>
      </c>
      <c r="P77" s="4"/>
      <c r="Q77" s="4" t="s">
        <v>150</v>
      </c>
      <c r="R77" s="15" t="s">
        <v>133</v>
      </c>
      <c r="S77" s="16"/>
      <c r="T77" s="4"/>
      <c r="U77" s="4"/>
      <c r="V77" s="32"/>
      <c r="W77" s="32">
        <v>8207000</v>
      </c>
      <c r="X77" s="32">
        <f>W77*1.12</f>
        <v>9191840</v>
      </c>
      <c r="Y77" s="4"/>
      <c r="Z77" s="4">
        <v>2016</v>
      </c>
      <c r="AA77" s="58" t="s">
        <v>590</v>
      </c>
    </row>
    <row r="78" spans="1:27" ht="76.5" x14ac:dyDescent="0.25">
      <c r="A78" s="17" t="s">
        <v>112</v>
      </c>
      <c r="B78" s="1" t="s">
        <v>0</v>
      </c>
      <c r="C78" s="1" t="s">
        <v>146</v>
      </c>
      <c r="D78" s="26" t="s">
        <v>1</v>
      </c>
      <c r="E78" s="20" t="s">
        <v>288</v>
      </c>
      <c r="F78" s="2" t="s">
        <v>1</v>
      </c>
      <c r="G78" s="20" t="s">
        <v>288</v>
      </c>
      <c r="H78" s="27" t="s">
        <v>2</v>
      </c>
      <c r="I78" s="20" t="s">
        <v>3</v>
      </c>
      <c r="J78" s="4" t="s">
        <v>4</v>
      </c>
      <c r="K78" s="2">
        <v>100</v>
      </c>
      <c r="L78" s="2">
        <v>710000000</v>
      </c>
      <c r="M78" s="3" t="s">
        <v>5</v>
      </c>
      <c r="N78" s="3" t="s">
        <v>385</v>
      </c>
      <c r="O78" s="14" t="s">
        <v>6</v>
      </c>
      <c r="P78" s="4"/>
      <c r="Q78" s="4" t="s">
        <v>150</v>
      </c>
      <c r="R78" s="15" t="s">
        <v>133</v>
      </c>
      <c r="S78" s="16"/>
      <c r="T78" s="4"/>
      <c r="U78" s="4"/>
      <c r="V78" s="32"/>
      <c r="W78" s="32">
        <v>59400000</v>
      </c>
      <c r="X78" s="32">
        <f t="shared" si="4"/>
        <v>66528000.000000007</v>
      </c>
      <c r="Y78" s="4"/>
      <c r="Z78" s="4">
        <v>2016</v>
      </c>
      <c r="AA78" s="18"/>
    </row>
    <row r="79" spans="1:27" ht="76.5" x14ac:dyDescent="0.25">
      <c r="A79" s="17" t="s">
        <v>113</v>
      </c>
      <c r="B79" s="1" t="s">
        <v>0</v>
      </c>
      <c r="C79" s="1" t="s">
        <v>146</v>
      </c>
      <c r="D79" s="26" t="s">
        <v>1</v>
      </c>
      <c r="E79" s="20" t="s">
        <v>288</v>
      </c>
      <c r="F79" s="2" t="s">
        <v>1</v>
      </c>
      <c r="G79" s="20" t="s">
        <v>288</v>
      </c>
      <c r="H79" s="27" t="s">
        <v>7</v>
      </c>
      <c r="I79" s="20" t="s">
        <v>8</v>
      </c>
      <c r="J79" s="4" t="s">
        <v>38</v>
      </c>
      <c r="K79" s="2">
        <v>100</v>
      </c>
      <c r="L79" s="2">
        <v>710000000</v>
      </c>
      <c r="M79" s="3" t="s">
        <v>5</v>
      </c>
      <c r="N79" s="3" t="s">
        <v>138</v>
      </c>
      <c r="O79" s="14" t="s">
        <v>6</v>
      </c>
      <c r="P79" s="4"/>
      <c r="Q79" s="4" t="s">
        <v>150</v>
      </c>
      <c r="R79" s="15" t="s">
        <v>133</v>
      </c>
      <c r="S79" s="16"/>
      <c r="T79" s="4"/>
      <c r="U79" s="4"/>
      <c r="V79" s="32"/>
      <c r="W79" s="32">
        <v>63445895.999997854</v>
      </c>
      <c r="X79" s="32">
        <f t="shared" si="4"/>
        <v>71059403.519997597</v>
      </c>
      <c r="Y79" s="4"/>
      <c r="Z79" s="4">
        <v>2016</v>
      </c>
      <c r="AA79" s="18"/>
    </row>
    <row r="80" spans="1:27" ht="76.5" x14ac:dyDescent="0.25">
      <c r="A80" s="17" t="s">
        <v>114</v>
      </c>
      <c r="B80" s="1" t="s">
        <v>0</v>
      </c>
      <c r="C80" s="1" t="s">
        <v>146</v>
      </c>
      <c r="D80" s="26" t="s">
        <v>1</v>
      </c>
      <c r="E80" s="20" t="s">
        <v>288</v>
      </c>
      <c r="F80" s="2" t="s">
        <v>1</v>
      </c>
      <c r="G80" s="20" t="s">
        <v>288</v>
      </c>
      <c r="H80" s="27" t="s">
        <v>229</v>
      </c>
      <c r="I80" s="20" t="s">
        <v>230</v>
      </c>
      <c r="J80" s="4" t="s">
        <v>4</v>
      </c>
      <c r="K80" s="2">
        <v>100</v>
      </c>
      <c r="L80" s="2">
        <v>710000000</v>
      </c>
      <c r="M80" s="3" t="s">
        <v>5</v>
      </c>
      <c r="N80" s="3" t="s">
        <v>385</v>
      </c>
      <c r="O80" s="14" t="s">
        <v>6</v>
      </c>
      <c r="P80" s="4"/>
      <c r="Q80" s="4" t="s">
        <v>150</v>
      </c>
      <c r="R80" s="15" t="s">
        <v>133</v>
      </c>
      <c r="S80" s="16"/>
      <c r="T80" s="4"/>
      <c r="U80" s="4"/>
      <c r="V80" s="32"/>
      <c r="W80" s="32">
        <v>6950040.0000004908</v>
      </c>
      <c r="X80" s="32">
        <f t="shared" si="4"/>
        <v>7784044.8000005502</v>
      </c>
      <c r="Y80" s="4"/>
      <c r="Z80" s="4">
        <v>2016</v>
      </c>
      <c r="AA80" s="18"/>
    </row>
    <row r="81" spans="1:27" ht="51" x14ac:dyDescent="0.25">
      <c r="A81" s="17" t="s">
        <v>115</v>
      </c>
      <c r="B81" s="1" t="s">
        <v>0</v>
      </c>
      <c r="C81" s="1" t="s">
        <v>231</v>
      </c>
      <c r="D81" s="26" t="s">
        <v>232</v>
      </c>
      <c r="E81" s="20" t="s">
        <v>289</v>
      </c>
      <c r="F81" s="2" t="s">
        <v>232</v>
      </c>
      <c r="G81" s="20" t="s">
        <v>289</v>
      </c>
      <c r="H81" s="27" t="s">
        <v>233</v>
      </c>
      <c r="I81" s="20" t="s">
        <v>234</v>
      </c>
      <c r="J81" s="4" t="s">
        <v>4</v>
      </c>
      <c r="K81" s="2">
        <v>100</v>
      </c>
      <c r="L81" s="2">
        <v>710000000</v>
      </c>
      <c r="M81" s="3" t="s">
        <v>5</v>
      </c>
      <c r="N81" s="3" t="s">
        <v>385</v>
      </c>
      <c r="O81" s="14" t="s">
        <v>6</v>
      </c>
      <c r="P81" s="4"/>
      <c r="Q81" s="4" t="s">
        <v>150</v>
      </c>
      <c r="R81" s="15" t="s">
        <v>133</v>
      </c>
      <c r="S81" s="16"/>
      <c r="T81" s="4"/>
      <c r="U81" s="4"/>
      <c r="V81" s="32"/>
      <c r="W81" s="32">
        <v>262762440</v>
      </c>
      <c r="X81" s="32">
        <f t="shared" si="4"/>
        <v>294293932.80000001</v>
      </c>
      <c r="Y81" s="4"/>
      <c r="Z81" s="4">
        <v>2016</v>
      </c>
      <c r="AA81" s="18"/>
    </row>
    <row r="82" spans="1:27" ht="89.25" x14ac:dyDescent="0.25">
      <c r="A82" s="17" t="s">
        <v>428</v>
      </c>
      <c r="B82" s="1" t="s">
        <v>0</v>
      </c>
      <c r="C82" s="1" t="s">
        <v>429</v>
      </c>
      <c r="D82" s="26" t="s">
        <v>213</v>
      </c>
      <c r="E82" s="26" t="s">
        <v>430</v>
      </c>
      <c r="F82" s="2" t="s">
        <v>213</v>
      </c>
      <c r="G82" s="2" t="s">
        <v>430</v>
      </c>
      <c r="H82" s="27" t="s">
        <v>431</v>
      </c>
      <c r="I82" s="1" t="s">
        <v>432</v>
      </c>
      <c r="J82" s="4" t="s">
        <v>4</v>
      </c>
      <c r="K82" s="2">
        <v>80</v>
      </c>
      <c r="L82" s="2">
        <v>710000000</v>
      </c>
      <c r="M82" s="3" t="s">
        <v>5</v>
      </c>
      <c r="N82" s="3" t="s">
        <v>385</v>
      </c>
      <c r="O82" s="14" t="s">
        <v>6</v>
      </c>
      <c r="P82" s="4"/>
      <c r="Q82" s="4" t="s">
        <v>150</v>
      </c>
      <c r="R82" s="15" t="s">
        <v>133</v>
      </c>
      <c r="S82" s="16"/>
      <c r="T82" s="4"/>
      <c r="U82" s="4"/>
      <c r="V82" s="32"/>
      <c r="W82" s="32">
        <v>18388000</v>
      </c>
      <c r="X82" s="32">
        <f t="shared" si="4"/>
        <v>20594560.000000004</v>
      </c>
      <c r="Y82" s="4"/>
      <c r="Z82" s="4">
        <v>2016</v>
      </c>
      <c r="AA82" s="18"/>
    </row>
    <row r="83" spans="1:27" ht="102" x14ac:dyDescent="0.25">
      <c r="A83" s="17" t="s">
        <v>116</v>
      </c>
      <c r="B83" s="1" t="s">
        <v>0</v>
      </c>
      <c r="C83" s="1" t="s">
        <v>212</v>
      </c>
      <c r="D83" s="26" t="s">
        <v>238</v>
      </c>
      <c r="E83" s="26" t="s">
        <v>67</v>
      </c>
      <c r="F83" s="2" t="s">
        <v>239</v>
      </c>
      <c r="G83" s="2" t="s">
        <v>67</v>
      </c>
      <c r="H83" s="27" t="s">
        <v>240</v>
      </c>
      <c r="I83" s="1" t="s">
        <v>241</v>
      </c>
      <c r="J83" s="4" t="s">
        <v>4</v>
      </c>
      <c r="K83" s="2">
        <v>80</v>
      </c>
      <c r="L83" s="2">
        <v>710000000</v>
      </c>
      <c r="M83" s="3" t="s">
        <v>5</v>
      </c>
      <c r="N83" s="3" t="s">
        <v>138</v>
      </c>
      <c r="O83" s="14" t="s">
        <v>6</v>
      </c>
      <c r="P83" s="4"/>
      <c r="Q83" s="4" t="s">
        <v>150</v>
      </c>
      <c r="R83" s="15" t="s">
        <v>133</v>
      </c>
      <c r="S83" s="16"/>
      <c r="T83" s="4"/>
      <c r="U83" s="4"/>
      <c r="V83" s="32"/>
      <c r="W83" s="32">
        <v>43000000</v>
      </c>
      <c r="X83" s="32">
        <f t="shared" si="4"/>
        <v>48160000.000000007</v>
      </c>
      <c r="Y83" s="4"/>
      <c r="Z83" s="4">
        <v>2016</v>
      </c>
      <c r="AA83" s="18"/>
    </row>
    <row r="84" spans="1:27" ht="51" x14ac:dyDescent="0.25">
      <c r="A84" s="17" t="s">
        <v>117</v>
      </c>
      <c r="B84" s="1" t="s">
        <v>0</v>
      </c>
      <c r="C84" s="1" t="s">
        <v>242</v>
      </c>
      <c r="D84" s="26" t="s">
        <v>243</v>
      </c>
      <c r="E84" s="26" t="s">
        <v>68</v>
      </c>
      <c r="F84" s="2" t="s">
        <v>243</v>
      </c>
      <c r="G84" s="2" t="s">
        <v>68</v>
      </c>
      <c r="H84" s="27" t="s">
        <v>256</v>
      </c>
      <c r="I84" s="1" t="s">
        <v>244</v>
      </c>
      <c r="J84" s="4" t="s">
        <v>38</v>
      </c>
      <c r="K84" s="2">
        <v>80</v>
      </c>
      <c r="L84" s="2">
        <v>710000000</v>
      </c>
      <c r="M84" s="3" t="s">
        <v>5</v>
      </c>
      <c r="N84" s="3" t="s">
        <v>138</v>
      </c>
      <c r="O84" s="14" t="s">
        <v>6</v>
      </c>
      <c r="P84" s="4"/>
      <c r="Q84" s="4" t="s">
        <v>150</v>
      </c>
      <c r="R84" s="15" t="s">
        <v>133</v>
      </c>
      <c r="S84" s="16"/>
      <c r="T84" s="4"/>
      <c r="U84" s="4"/>
      <c r="V84" s="32"/>
      <c r="W84" s="32">
        <v>1785714.29</v>
      </c>
      <c r="X84" s="32">
        <f t="shared" si="4"/>
        <v>2000000.0048000002</v>
      </c>
      <c r="Y84" s="4"/>
      <c r="Z84" s="4">
        <v>2016</v>
      </c>
      <c r="AA84" s="18"/>
    </row>
    <row r="85" spans="1:27" ht="89.25" x14ac:dyDescent="0.25">
      <c r="A85" s="17" t="s">
        <v>118</v>
      </c>
      <c r="B85" s="1" t="s">
        <v>0</v>
      </c>
      <c r="C85" s="1" t="s">
        <v>245</v>
      </c>
      <c r="D85" s="26" t="s">
        <v>246</v>
      </c>
      <c r="E85" s="26" t="s">
        <v>69</v>
      </c>
      <c r="F85" s="2" t="s">
        <v>247</v>
      </c>
      <c r="G85" s="2" t="s">
        <v>69</v>
      </c>
      <c r="H85" s="27" t="s">
        <v>257</v>
      </c>
      <c r="I85" s="2" t="s">
        <v>370</v>
      </c>
      <c r="J85" s="4" t="s">
        <v>4</v>
      </c>
      <c r="K85" s="2">
        <v>80</v>
      </c>
      <c r="L85" s="2">
        <v>710000000</v>
      </c>
      <c r="M85" s="3" t="s">
        <v>5</v>
      </c>
      <c r="N85" s="3" t="s">
        <v>138</v>
      </c>
      <c r="O85" s="14" t="s">
        <v>130</v>
      </c>
      <c r="P85" s="4"/>
      <c r="Q85" s="4" t="s">
        <v>150</v>
      </c>
      <c r="R85" s="15" t="s">
        <v>133</v>
      </c>
      <c r="S85" s="16"/>
      <c r="T85" s="4"/>
      <c r="U85" s="4"/>
      <c r="V85" s="32"/>
      <c r="W85" s="32">
        <v>0</v>
      </c>
      <c r="X85" s="32">
        <f t="shared" si="4"/>
        <v>0</v>
      </c>
      <c r="Y85" s="4"/>
      <c r="Z85" s="4">
        <v>2016</v>
      </c>
      <c r="AA85" s="18"/>
    </row>
    <row r="86" spans="1:27" ht="51" x14ac:dyDescent="0.25">
      <c r="A86" s="17" t="s">
        <v>119</v>
      </c>
      <c r="B86" s="1" t="s">
        <v>0</v>
      </c>
      <c r="C86" s="1" t="s">
        <v>248</v>
      </c>
      <c r="D86" s="26" t="s">
        <v>249</v>
      </c>
      <c r="E86" s="26" t="s">
        <v>70</v>
      </c>
      <c r="F86" s="2" t="s">
        <v>250</v>
      </c>
      <c r="G86" s="2" t="s">
        <v>71</v>
      </c>
      <c r="H86" s="27" t="s">
        <v>258</v>
      </c>
      <c r="I86" s="1" t="s">
        <v>251</v>
      </c>
      <c r="J86" s="4" t="s">
        <v>38</v>
      </c>
      <c r="K86" s="2">
        <v>80</v>
      </c>
      <c r="L86" s="2">
        <v>710000000</v>
      </c>
      <c r="M86" s="3" t="s">
        <v>5</v>
      </c>
      <c r="N86" s="3" t="s">
        <v>138</v>
      </c>
      <c r="O86" s="14" t="s">
        <v>6</v>
      </c>
      <c r="P86" s="4"/>
      <c r="Q86" s="4" t="s">
        <v>150</v>
      </c>
      <c r="R86" s="15" t="s">
        <v>133</v>
      </c>
      <c r="S86" s="16"/>
      <c r="T86" s="4"/>
      <c r="U86" s="4"/>
      <c r="V86" s="32"/>
      <c r="W86" s="32">
        <v>4464000</v>
      </c>
      <c r="X86" s="32">
        <f>W86*1.12</f>
        <v>4999680.0000000009</v>
      </c>
      <c r="Y86" s="4"/>
      <c r="Z86" s="4">
        <v>2016</v>
      </c>
      <c r="AA86" s="18"/>
    </row>
    <row r="87" spans="1:27" ht="102" x14ac:dyDescent="0.25">
      <c r="A87" s="17" t="s">
        <v>433</v>
      </c>
      <c r="B87" s="1" t="s">
        <v>0</v>
      </c>
      <c r="C87" s="1" t="s">
        <v>212</v>
      </c>
      <c r="D87" s="26" t="s">
        <v>213</v>
      </c>
      <c r="E87" s="26" t="s">
        <v>434</v>
      </c>
      <c r="F87" s="2" t="s">
        <v>213</v>
      </c>
      <c r="G87" s="2" t="s">
        <v>434</v>
      </c>
      <c r="H87" s="27" t="s">
        <v>435</v>
      </c>
      <c r="I87" s="1" t="s">
        <v>436</v>
      </c>
      <c r="J87" s="4" t="s">
        <v>4</v>
      </c>
      <c r="K87" s="2">
        <v>80</v>
      </c>
      <c r="L87" s="2">
        <v>710000000</v>
      </c>
      <c r="M87" s="3" t="s">
        <v>5</v>
      </c>
      <c r="N87" s="3" t="s">
        <v>385</v>
      </c>
      <c r="O87" s="14" t="s">
        <v>6</v>
      </c>
      <c r="P87" s="4"/>
      <c r="Q87" s="4" t="s">
        <v>150</v>
      </c>
      <c r="R87" s="15" t="s">
        <v>133</v>
      </c>
      <c r="S87" s="16"/>
      <c r="T87" s="4"/>
      <c r="U87" s="4"/>
      <c r="V87" s="32"/>
      <c r="W87" s="32">
        <v>5800000</v>
      </c>
      <c r="X87" s="32">
        <f t="shared" ref="X87:X100" si="5">W87*1.12</f>
        <v>6496000.0000000009</v>
      </c>
      <c r="Y87" s="4"/>
      <c r="Z87" s="4">
        <v>2016</v>
      </c>
      <c r="AA87" s="18"/>
    </row>
    <row r="88" spans="1:27" ht="114.75" x14ac:dyDescent="0.25">
      <c r="A88" s="17" t="s">
        <v>437</v>
      </c>
      <c r="B88" s="1" t="s">
        <v>0</v>
      </c>
      <c r="C88" s="1" t="s">
        <v>416</v>
      </c>
      <c r="D88" s="26" t="s">
        <v>417</v>
      </c>
      <c r="E88" s="26" t="s">
        <v>438</v>
      </c>
      <c r="F88" s="2" t="s">
        <v>417</v>
      </c>
      <c r="G88" s="2" t="s">
        <v>438</v>
      </c>
      <c r="H88" s="27" t="s">
        <v>439</v>
      </c>
      <c r="I88" s="1" t="s">
        <v>440</v>
      </c>
      <c r="J88" s="4" t="s">
        <v>4</v>
      </c>
      <c r="K88" s="2">
        <v>80</v>
      </c>
      <c r="L88" s="2">
        <v>710000000</v>
      </c>
      <c r="M88" s="3" t="s">
        <v>5</v>
      </c>
      <c r="N88" s="3" t="s">
        <v>385</v>
      </c>
      <c r="O88" s="14" t="s">
        <v>130</v>
      </c>
      <c r="P88" s="4"/>
      <c r="Q88" s="4" t="s">
        <v>150</v>
      </c>
      <c r="R88" s="15" t="s">
        <v>133</v>
      </c>
      <c r="S88" s="16"/>
      <c r="T88" s="4"/>
      <c r="U88" s="4"/>
      <c r="V88" s="32"/>
      <c r="W88" s="32">
        <v>8070000</v>
      </c>
      <c r="X88" s="32">
        <f t="shared" si="5"/>
        <v>9038400</v>
      </c>
      <c r="Y88" s="4"/>
      <c r="Z88" s="4">
        <v>2016</v>
      </c>
      <c r="AA88" s="18"/>
    </row>
    <row r="89" spans="1:27" ht="76.5" x14ac:dyDescent="0.25">
      <c r="A89" s="17" t="s">
        <v>441</v>
      </c>
      <c r="B89" s="1" t="s">
        <v>0</v>
      </c>
      <c r="C89" s="1" t="s">
        <v>212</v>
      </c>
      <c r="D89" s="26" t="s">
        <v>213</v>
      </c>
      <c r="E89" s="26" t="s">
        <v>442</v>
      </c>
      <c r="F89" s="2" t="s">
        <v>213</v>
      </c>
      <c r="G89" s="2" t="s">
        <v>443</v>
      </c>
      <c r="H89" s="27" t="s">
        <v>444</v>
      </c>
      <c r="I89" s="1" t="s">
        <v>445</v>
      </c>
      <c r="J89" s="4" t="s">
        <v>4</v>
      </c>
      <c r="K89" s="2">
        <v>80</v>
      </c>
      <c r="L89" s="2">
        <v>710000000</v>
      </c>
      <c r="M89" s="3" t="s">
        <v>5</v>
      </c>
      <c r="N89" s="3" t="s">
        <v>385</v>
      </c>
      <c r="O89" s="14" t="s">
        <v>6</v>
      </c>
      <c r="P89" s="4"/>
      <c r="Q89" s="4" t="s">
        <v>150</v>
      </c>
      <c r="R89" s="15" t="s">
        <v>133</v>
      </c>
      <c r="S89" s="16"/>
      <c r="T89" s="4"/>
      <c r="U89" s="4"/>
      <c r="V89" s="32"/>
      <c r="W89" s="32">
        <v>6139000</v>
      </c>
      <c r="X89" s="32">
        <f t="shared" si="5"/>
        <v>6875680.0000000009</v>
      </c>
      <c r="Y89" s="4"/>
      <c r="Z89" s="4">
        <v>2016</v>
      </c>
      <c r="AA89" s="18"/>
    </row>
    <row r="90" spans="1:27" ht="51" x14ac:dyDescent="0.25">
      <c r="A90" s="17" t="s">
        <v>120</v>
      </c>
      <c r="B90" s="1" t="s">
        <v>0</v>
      </c>
      <c r="C90" s="1" t="s">
        <v>252</v>
      </c>
      <c r="D90" s="26" t="s">
        <v>253</v>
      </c>
      <c r="E90" s="26" t="s">
        <v>254</v>
      </c>
      <c r="F90" s="2" t="s">
        <v>253</v>
      </c>
      <c r="G90" s="2" t="s">
        <v>254</v>
      </c>
      <c r="H90" s="27" t="s">
        <v>259</v>
      </c>
      <c r="I90" s="1" t="s">
        <v>255</v>
      </c>
      <c r="J90" s="4" t="s">
        <v>38</v>
      </c>
      <c r="K90" s="2">
        <v>80</v>
      </c>
      <c r="L90" s="2">
        <v>710000000</v>
      </c>
      <c r="M90" s="3" t="s">
        <v>5</v>
      </c>
      <c r="N90" s="3" t="s">
        <v>138</v>
      </c>
      <c r="O90" s="14" t="s">
        <v>6</v>
      </c>
      <c r="P90" s="4"/>
      <c r="Q90" s="4" t="s">
        <v>150</v>
      </c>
      <c r="R90" s="15" t="s">
        <v>133</v>
      </c>
      <c r="S90" s="16"/>
      <c r="T90" s="4"/>
      <c r="U90" s="4"/>
      <c r="V90" s="32"/>
      <c r="W90" s="32">
        <v>1785714.29</v>
      </c>
      <c r="X90" s="32">
        <f t="shared" si="5"/>
        <v>2000000.0048000002</v>
      </c>
      <c r="Y90" s="4"/>
      <c r="Z90" s="4">
        <v>2016</v>
      </c>
      <c r="AA90" s="18"/>
    </row>
    <row r="91" spans="1:27" ht="51" x14ac:dyDescent="0.25">
      <c r="A91" s="17" t="s">
        <v>446</v>
      </c>
      <c r="B91" s="1" t="s">
        <v>0</v>
      </c>
      <c r="C91" s="1" t="s">
        <v>447</v>
      </c>
      <c r="D91" s="26" t="s">
        <v>448</v>
      </c>
      <c r="E91" s="26" t="s">
        <v>449</v>
      </c>
      <c r="F91" s="2" t="s">
        <v>448</v>
      </c>
      <c r="G91" s="2" t="s">
        <v>449</v>
      </c>
      <c r="H91" s="27" t="s">
        <v>450</v>
      </c>
      <c r="I91" s="1" t="s">
        <v>451</v>
      </c>
      <c r="J91" s="4" t="s">
        <v>4</v>
      </c>
      <c r="K91" s="2">
        <v>80</v>
      </c>
      <c r="L91" s="2">
        <v>710000000</v>
      </c>
      <c r="M91" s="3" t="s">
        <v>5</v>
      </c>
      <c r="N91" s="3" t="s">
        <v>385</v>
      </c>
      <c r="O91" s="14" t="s">
        <v>130</v>
      </c>
      <c r="P91" s="4"/>
      <c r="Q91" s="4" t="s">
        <v>150</v>
      </c>
      <c r="R91" s="15" t="s">
        <v>133</v>
      </c>
      <c r="S91" s="16"/>
      <c r="T91" s="4"/>
      <c r="U91" s="4"/>
      <c r="V91" s="32"/>
      <c r="W91" s="32">
        <v>1337000</v>
      </c>
      <c r="X91" s="32">
        <f t="shared" si="5"/>
        <v>1497440.0000000002</v>
      </c>
      <c r="Y91" s="4"/>
      <c r="Z91" s="4">
        <v>2016</v>
      </c>
      <c r="AA91" s="18"/>
    </row>
    <row r="92" spans="1:27" ht="140.25" x14ac:dyDescent="0.25">
      <c r="A92" s="17" t="s">
        <v>283</v>
      </c>
      <c r="B92" s="1" t="s">
        <v>0</v>
      </c>
      <c r="C92" s="1" t="s">
        <v>173</v>
      </c>
      <c r="D92" s="26" t="s">
        <v>174</v>
      </c>
      <c r="E92" s="26" t="s">
        <v>377</v>
      </c>
      <c r="F92" s="2" t="s">
        <v>176</v>
      </c>
      <c r="G92" s="2" t="s">
        <v>377</v>
      </c>
      <c r="H92" s="27" t="s">
        <v>371</v>
      </c>
      <c r="I92" s="1" t="s">
        <v>378</v>
      </c>
      <c r="J92" s="4" t="s">
        <v>38</v>
      </c>
      <c r="K92" s="2">
        <v>0</v>
      </c>
      <c r="L92" s="2">
        <v>710000000</v>
      </c>
      <c r="M92" s="3" t="s">
        <v>5</v>
      </c>
      <c r="N92" s="3" t="s">
        <v>385</v>
      </c>
      <c r="O92" s="14" t="s">
        <v>6</v>
      </c>
      <c r="P92" s="4"/>
      <c r="Q92" s="4" t="s">
        <v>150</v>
      </c>
      <c r="R92" s="15" t="s">
        <v>133</v>
      </c>
      <c r="S92" s="16"/>
      <c r="T92" s="4"/>
      <c r="U92" s="4"/>
      <c r="V92" s="32"/>
      <c r="W92" s="32">
        <v>420000</v>
      </c>
      <c r="X92" s="32">
        <f t="shared" si="5"/>
        <v>470400.00000000006</v>
      </c>
      <c r="Y92" s="4"/>
      <c r="Z92" s="4">
        <v>2016</v>
      </c>
      <c r="AA92" s="18"/>
    </row>
    <row r="93" spans="1:27" ht="63.75" x14ac:dyDescent="0.25">
      <c r="A93" s="17" t="s">
        <v>284</v>
      </c>
      <c r="B93" s="1" t="s">
        <v>0</v>
      </c>
      <c r="C93" s="1" t="s">
        <v>262</v>
      </c>
      <c r="D93" s="27" t="s">
        <v>263</v>
      </c>
      <c r="E93" s="27" t="s">
        <v>264</v>
      </c>
      <c r="F93" s="27" t="s">
        <v>263</v>
      </c>
      <c r="G93" s="27" t="s">
        <v>264</v>
      </c>
      <c r="H93" s="27" t="s">
        <v>265</v>
      </c>
      <c r="I93" s="27" t="s">
        <v>266</v>
      </c>
      <c r="J93" s="4" t="s">
        <v>38</v>
      </c>
      <c r="K93" s="2">
        <v>100</v>
      </c>
      <c r="L93" s="2">
        <v>710000000</v>
      </c>
      <c r="M93" s="3" t="s">
        <v>5</v>
      </c>
      <c r="N93" s="3" t="s">
        <v>138</v>
      </c>
      <c r="O93" s="14" t="s">
        <v>6</v>
      </c>
      <c r="P93" s="4"/>
      <c r="Q93" s="4" t="s">
        <v>185</v>
      </c>
      <c r="R93" s="15" t="s">
        <v>133</v>
      </c>
      <c r="S93" s="16"/>
      <c r="T93" s="4"/>
      <c r="U93" s="4"/>
      <c r="V93" s="32"/>
      <c r="W93" s="32">
        <v>0</v>
      </c>
      <c r="X93" s="32">
        <f t="shared" si="5"/>
        <v>0</v>
      </c>
      <c r="Y93" s="4" t="s">
        <v>39</v>
      </c>
      <c r="Z93" s="4">
        <v>2016</v>
      </c>
      <c r="AA93" s="18"/>
    </row>
    <row r="94" spans="1:27" ht="63.75" x14ac:dyDescent="0.25">
      <c r="A94" s="17" t="s">
        <v>548</v>
      </c>
      <c r="B94" s="1" t="s">
        <v>0</v>
      </c>
      <c r="C94" s="1" t="s">
        <v>262</v>
      </c>
      <c r="D94" s="27" t="s">
        <v>263</v>
      </c>
      <c r="E94" s="27" t="s">
        <v>264</v>
      </c>
      <c r="F94" s="27" t="s">
        <v>263</v>
      </c>
      <c r="G94" s="27" t="s">
        <v>264</v>
      </c>
      <c r="H94" s="27" t="s">
        <v>265</v>
      </c>
      <c r="I94" s="27" t="s">
        <v>266</v>
      </c>
      <c r="J94" s="4" t="s">
        <v>38</v>
      </c>
      <c r="K94" s="2">
        <v>100</v>
      </c>
      <c r="L94" s="2">
        <v>710000000</v>
      </c>
      <c r="M94" s="3" t="s">
        <v>5</v>
      </c>
      <c r="N94" s="3" t="s">
        <v>517</v>
      </c>
      <c r="O94" s="14" t="s">
        <v>6</v>
      </c>
      <c r="P94" s="4"/>
      <c r="Q94" s="4" t="s">
        <v>150</v>
      </c>
      <c r="R94" s="15" t="s">
        <v>133</v>
      </c>
      <c r="S94" s="16"/>
      <c r="T94" s="4"/>
      <c r="U94" s="4"/>
      <c r="V94" s="32"/>
      <c r="W94" s="32">
        <v>13440000</v>
      </c>
      <c r="X94" s="32">
        <f t="shared" si="5"/>
        <v>15052800.000000002</v>
      </c>
      <c r="Y94" s="4" t="s">
        <v>39</v>
      </c>
      <c r="Z94" s="4">
        <v>2016</v>
      </c>
      <c r="AA94" s="18" t="s">
        <v>549</v>
      </c>
    </row>
    <row r="95" spans="1:27" ht="76.5" x14ac:dyDescent="0.25">
      <c r="A95" s="17" t="s">
        <v>285</v>
      </c>
      <c r="B95" s="1" t="s">
        <v>0</v>
      </c>
      <c r="C95" s="1" t="s">
        <v>267</v>
      </c>
      <c r="D95" s="27" t="s">
        <v>268</v>
      </c>
      <c r="E95" s="27" t="s">
        <v>269</v>
      </c>
      <c r="F95" s="27" t="s">
        <v>268</v>
      </c>
      <c r="G95" s="27" t="s">
        <v>269</v>
      </c>
      <c r="H95" s="27" t="s">
        <v>270</v>
      </c>
      <c r="I95" s="27" t="s">
        <v>271</v>
      </c>
      <c r="J95" s="4" t="s">
        <v>40</v>
      </c>
      <c r="K95" s="2">
        <v>100</v>
      </c>
      <c r="L95" s="2">
        <v>710000000</v>
      </c>
      <c r="M95" s="3" t="s">
        <v>5</v>
      </c>
      <c r="N95" s="3" t="s">
        <v>138</v>
      </c>
      <c r="O95" s="14" t="s">
        <v>6</v>
      </c>
      <c r="P95" s="4"/>
      <c r="Q95" s="4" t="s">
        <v>150</v>
      </c>
      <c r="R95" s="15" t="s">
        <v>133</v>
      </c>
      <c r="S95" s="16"/>
      <c r="T95" s="4"/>
      <c r="U95" s="4"/>
      <c r="V95" s="32"/>
      <c r="W95" s="32">
        <v>1785714</v>
      </c>
      <c r="X95" s="32">
        <f t="shared" si="5"/>
        <v>1999999.6800000002</v>
      </c>
      <c r="Y95" s="4"/>
      <c r="Z95" s="4">
        <v>2016</v>
      </c>
      <c r="AA95" s="18"/>
    </row>
    <row r="96" spans="1:27" ht="89.25" x14ac:dyDescent="0.25">
      <c r="A96" s="17" t="s">
        <v>286</v>
      </c>
      <c r="B96" s="1" t="s">
        <v>0</v>
      </c>
      <c r="C96" s="1" t="s">
        <v>272</v>
      </c>
      <c r="D96" s="19" t="s">
        <v>273</v>
      </c>
      <c r="E96" s="29" t="s">
        <v>274</v>
      </c>
      <c r="F96" s="30" t="s">
        <v>273</v>
      </c>
      <c r="G96" s="29" t="s">
        <v>274</v>
      </c>
      <c r="H96" s="30" t="s">
        <v>275</v>
      </c>
      <c r="I96" s="29" t="s">
        <v>276</v>
      </c>
      <c r="J96" s="4" t="s">
        <v>38</v>
      </c>
      <c r="K96" s="2">
        <v>100</v>
      </c>
      <c r="L96" s="2">
        <v>710000000</v>
      </c>
      <c r="M96" s="3" t="s">
        <v>5</v>
      </c>
      <c r="N96" s="3" t="s">
        <v>138</v>
      </c>
      <c r="O96" s="14" t="s">
        <v>6</v>
      </c>
      <c r="P96" s="4"/>
      <c r="Q96" s="4" t="s">
        <v>185</v>
      </c>
      <c r="R96" s="15" t="s">
        <v>133</v>
      </c>
      <c r="S96" s="16"/>
      <c r="T96" s="4"/>
      <c r="U96" s="4"/>
      <c r="V96" s="32"/>
      <c r="W96" s="32">
        <v>1306800</v>
      </c>
      <c r="X96" s="32">
        <f t="shared" si="5"/>
        <v>1463616.0000000002</v>
      </c>
      <c r="Y96" s="4"/>
      <c r="Z96" s="4">
        <v>2016</v>
      </c>
      <c r="AA96" s="18"/>
    </row>
    <row r="97" spans="1:27" ht="63.75" x14ac:dyDescent="0.25">
      <c r="A97" s="17" t="s">
        <v>298</v>
      </c>
      <c r="B97" s="1" t="s">
        <v>0</v>
      </c>
      <c r="C97" s="1" t="s">
        <v>277</v>
      </c>
      <c r="D97" s="31" t="s">
        <v>278</v>
      </c>
      <c r="E97" s="27" t="s">
        <v>279</v>
      </c>
      <c r="F97" s="27" t="s">
        <v>278</v>
      </c>
      <c r="G97" s="27" t="s">
        <v>280</v>
      </c>
      <c r="H97" s="2" t="s">
        <v>281</v>
      </c>
      <c r="I97" s="2" t="s">
        <v>282</v>
      </c>
      <c r="J97" s="4" t="s">
        <v>4</v>
      </c>
      <c r="K97" s="2">
        <v>100</v>
      </c>
      <c r="L97" s="2">
        <v>710000000</v>
      </c>
      <c r="M97" s="3" t="s">
        <v>5</v>
      </c>
      <c r="N97" s="3" t="s">
        <v>138</v>
      </c>
      <c r="O97" s="14" t="s">
        <v>130</v>
      </c>
      <c r="P97" s="4"/>
      <c r="Q97" s="4" t="s">
        <v>150</v>
      </c>
      <c r="R97" s="15" t="s">
        <v>287</v>
      </c>
      <c r="S97" s="16"/>
      <c r="T97" s="4"/>
      <c r="U97" s="4"/>
      <c r="V97" s="32"/>
      <c r="W97" s="32">
        <v>19250000</v>
      </c>
      <c r="X97" s="32">
        <f>W97</f>
        <v>19250000</v>
      </c>
      <c r="Y97" s="4"/>
      <c r="Z97" s="4">
        <v>2016</v>
      </c>
      <c r="AA97" s="18"/>
    </row>
    <row r="98" spans="1:27" ht="76.5" x14ac:dyDescent="0.25">
      <c r="A98" s="17" t="s">
        <v>299</v>
      </c>
      <c r="B98" s="1" t="s">
        <v>0</v>
      </c>
      <c r="C98" s="1" t="s">
        <v>290</v>
      </c>
      <c r="D98" s="31" t="s">
        <v>291</v>
      </c>
      <c r="E98" s="27" t="s">
        <v>301</v>
      </c>
      <c r="F98" s="27" t="s">
        <v>292</v>
      </c>
      <c r="G98" s="27" t="s">
        <v>303</v>
      </c>
      <c r="H98" s="2" t="s">
        <v>293</v>
      </c>
      <c r="I98" s="2" t="s">
        <v>294</v>
      </c>
      <c r="J98" s="4" t="s">
        <v>38</v>
      </c>
      <c r="K98" s="2">
        <v>50</v>
      </c>
      <c r="L98" s="2">
        <v>710000000</v>
      </c>
      <c r="M98" s="3" t="s">
        <v>5</v>
      </c>
      <c r="N98" s="3" t="s">
        <v>138</v>
      </c>
      <c r="O98" s="14" t="s">
        <v>295</v>
      </c>
      <c r="P98" s="4"/>
      <c r="Q98" s="4" t="s">
        <v>150</v>
      </c>
      <c r="R98" s="15" t="s">
        <v>133</v>
      </c>
      <c r="S98" s="16"/>
      <c r="T98" s="4"/>
      <c r="U98" s="4"/>
      <c r="V98" s="32"/>
      <c r="W98" s="32">
        <v>36000000</v>
      </c>
      <c r="X98" s="32">
        <f t="shared" si="5"/>
        <v>40320000.000000007</v>
      </c>
      <c r="Y98" s="4" t="s">
        <v>39</v>
      </c>
      <c r="Z98" s="4">
        <v>2016</v>
      </c>
      <c r="AA98" s="18"/>
    </row>
    <row r="99" spans="1:27" ht="76.5" x14ac:dyDescent="0.25">
      <c r="A99" s="17" t="s">
        <v>300</v>
      </c>
      <c r="B99" s="1" t="s">
        <v>0</v>
      </c>
      <c r="C99" s="1" t="s">
        <v>290</v>
      </c>
      <c r="D99" s="31" t="s">
        <v>291</v>
      </c>
      <c r="E99" s="27" t="s">
        <v>301</v>
      </c>
      <c r="F99" s="27" t="s">
        <v>292</v>
      </c>
      <c r="G99" s="27" t="s">
        <v>303</v>
      </c>
      <c r="H99" s="2" t="s">
        <v>293</v>
      </c>
      <c r="I99" s="2" t="s">
        <v>294</v>
      </c>
      <c r="J99" s="4" t="s">
        <v>38</v>
      </c>
      <c r="K99" s="2">
        <v>50</v>
      </c>
      <c r="L99" s="2">
        <v>710000000</v>
      </c>
      <c r="M99" s="3" t="s">
        <v>5</v>
      </c>
      <c r="N99" s="3" t="s">
        <v>138</v>
      </c>
      <c r="O99" s="14" t="s">
        <v>295</v>
      </c>
      <c r="P99" s="4"/>
      <c r="Q99" s="4" t="s">
        <v>150</v>
      </c>
      <c r="R99" s="15" t="s">
        <v>133</v>
      </c>
      <c r="S99" s="16"/>
      <c r="T99" s="4"/>
      <c r="U99" s="4"/>
      <c r="V99" s="32"/>
      <c r="W99" s="32">
        <v>12901000</v>
      </c>
      <c r="X99" s="32">
        <f t="shared" si="5"/>
        <v>14449120.000000002</v>
      </c>
      <c r="Y99" s="4"/>
      <c r="Z99" s="4">
        <v>2016</v>
      </c>
      <c r="AA99" s="18"/>
    </row>
    <row r="100" spans="1:27" ht="51" x14ac:dyDescent="0.25">
      <c r="A100" s="17" t="s">
        <v>346</v>
      </c>
      <c r="B100" s="1" t="s">
        <v>0</v>
      </c>
      <c r="C100" s="1" t="s">
        <v>296</v>
      </c>
      <c r="D100" s="31" t="s">
        <v>297</v>
      </c>
      <c r="E100" s="27" t="s">
        <v>302</v>
      </c>
      <c r="F100" s="27" t="s">
        <v>297</v>
      </c>
      <c r="G100" s="27" t="s">
        <v>302</v>
      </c>
      <c r="H100" s="2" t="s">
        <v>491</v>
      </c>
      <c r="I100" s="2" t="s">
        <v>492</v>
      </c>
      <c r="J100" s="4" t="s">
        <v>38</v>
      </c>
      <c r="K100" s="2">
        <v>50</v>
      </c>
      <c r="L100" s="2">
        <v>710000000</v>
      </c>
      <c r="M100" s="3" t="s">
        <v>5</v>
      </c>
      <c r="N100" s="3" t="s">
        <v>138</v>
      </c>
      <c r="O100" s="14" t="s">
        <v>6</v>
      </c>
      <c r="P100" s="4"/>
      <c r="Q100" s="4" t="s">
        <v>150</v>
      </c>
      <c r="R100" s="15" t="s">
        <v>133</v>
      </c>
      <c r="S100" s="16"/>
      <c r="T100" s="4"/>
      <c r="U100" s="4"/>
      <c r="V100" s="32"/>
      <c r="W100" s="32">
        <v>273160440</v>
      </c>
      <c r="X100" s="32">
        <f t="shared" si="5"/>
        <v>305939692.80000001</v>
      </c>
      <c r="Y100" s="4" t="s">
        <v>39</v>
      </c>
      <c r="Z100" s="4">
        <v>2016</v>
      </c>
      <c r="AA100" s="18"/>
    </row>
    <row r="101" spans="1:27" ht="114.75" x14ac:dyDescent="0.25">
      <c r="A101" s="17" t="s">
        <v>347</v>
      </c>
      <c r="B101" s="1" t="s">
        <v>0</v>
      </c>
      <c r="C101" s="1" t="s">
        <v>304</v>
      </c>
      <c r="D101" s="31" t="s">
        <v>305</v>
      </c>
      <c r="E101" s="27" t="s">
        <v>306</v>
      </c>
      <c r="F101" s="27" t="s">
        <v>307</v>
      </c>
      <c r="G101" s="27" t="s">
        <v>308</v>
      </c>
      <c r="H101" s="2" t="s">
        <v>309</v>
      </c>
      <c r="I101" s="2" t="s">
        <v>310</v>
      </c>
      <c r="J101" s="4" t="s">
        <v>38</v>
      </c>
      <c r="K101" s="2">
        <v>70</v>
      </c>
      <c r="L101" s="2">
        <v>710000000</v>
      </c>
      <c r="M101" s="3" t="s">
        <v>5</v>
      </c>
      <c r="N101" s="3" t="s">
        <v>138</v>
      </c>
      <c r="O101" s="14" t="s">
        <v>6</v>
      </c>
      <c r="P101" s="4"/>
      <c r="Q101" s="4" t="s">
        <v>150</v>
      </c>
      <c r="R101" s="15" t="s">
        <v>133</v>
      </c>
      <c r="S101" s="16"/>
      <c r="T101" s="4"/>
      <c r="U101" s="4"/>
      <c r="V101" s="32"/>
      <c r="W101" s="32">
        <f>42640200</f>
        <v>42640200</v>
      </c>
      <c r="X101" s="32">
        <f t="shared" ref="X101:X106" si="6">W101*1.12</f>
        <v>47757024.000000007</v>
      </c>
      <c r="Y101" s="4"/>
      <c r="Z101" s="4">
        <v>2016</v>
      </c>
      <c r="AA101" s="18"/>
    </row>
    <row r="102" spans="1:27" ht="76.5" x14ac:dyDescent="0.25">
      <c r="A102" s="17" t="s">
        <v>348</v>
      </c>
      <c r="B102" s="1" t="s">
        <v>0</v>
      </c>
      <c r="C102" s="1" t="s">
        <v>311</v>
      </c>
      <c r="D102" s="31" t="s">
        <v>312</v>
      </c>
      <c r="E102" s="27" t="s">
        <v>313</v>
      </c>
      <c r="F102" s="27" t="s">
        <v>314</v>
      </c>
      <c r="G102" s="27" t="s">
        <v>315</v>
      </c>
      <c r="H102" s="2" t="s">
        <v>312</v>
      </c>
      <c r="I102" s="2" t="s">
        <v>313</v>
      </c>
      <c r="J102" s="4" t="s">
        <v>38</v>
      </c>
      <c r="K102" s="2">
        <v>0</v>
      </c>
      <c r="L102" s="2">
        <v>710000000</v>
      </c>
      <c r="M102" s="3" t="s">
        <v>5</v>
      </c>
      <c r="N102" s="3" t="s">
        <v>138</v>
      </c>
      <c r="O102" s="14" t="s">
        <v>6</v>
      </c>
      <c r="P102" s="4"/>
      <c r="Q102" s="4" t="s">
        <v>150</v>
      </c>
      <c r="R102" s="15" t="s">
        <v>133</v>
      </c>
      <c r="S102" s="16"/>
      <c r="T102" s="4"/>
      <c r="U102" s="4"/>
      <c r="V102" s="32"/>
      <c r="W102" s="32">
        <f>3000000</f>
        <v>3000000</v>
      </c>
      <c r="X102" s="32">
        <f t="shared" si="6"/>
        <v>3360000.0000000005</v>
      </c>
      <c r="Y102" s="4"/>
      <c r="Z102" s="4">
        <v>2016</v>
      </c>
      <c r="AA102" s="18"/>
    </row>
    <row r="103" spans="1:27" ht="63.75" x14ac:dyDescent="0.25">
      <c r="A103" s="17" t="s">
        <v>349</v>
      </c>
      <c r="B103" s="1" t="s">
        <v>0</v>
      </c>
      <c r="C103" s="1" t="s">
        <v>316</v>
      </c>
      <c r="D103" s="31" t="s">
        <v>317</v>
      </c>
      <c r="E103" s="27" t="s">
        <v>318</v>
      </c>
      <c r="F103" s="27" t="s">
        <v>317</v>
      </c>
      <c r="G103" s="27" t="s">
        <v>318</v>
      </c>
      <c r="H103" s="2" t="s">
        <v>319</v>
      </c>
      <c r="I103" s="2" t="s">
        <v>320</v>
      </c>
      <c r="J103" s="4" t="s">
        <v>4</v>
      </c>
      <c r="K103" s="2">
        <v>50</v>
      </c>
      <c r="L103" s="2">
        <v>710000000</v>
      </c>
      <c r="M103" s="3" t="s">
        <v>5</v>
      </c>
      <c r="N103" s="3" t="s">
        <v>138</v>
      </c>
      <c r="O103" s="14" t="s">
        <v>6</v>
      </c>
      <c r="P103" s="4"/>
      <c r="Q103" s="4" t="s">
        <v>150</v>
      </c>
      <c r="R103" s="15" t="s">
        <v>133</v>
      </c>
      <c r="S103" s="16"/>
      <c r="T103" s="4"/>
      <c r="U103" s="4"/>
      <c r="V103" s="32"/>
      <c r="W103" s="32">
        <v>0</v>
      </c>
      <c r="X103" s="32">
        <f t="shared" si="6"/>
        <v>0</v>
      </c>
      <c r="Y103" s="4"/>
      <c r="Z103" s="4">
        <v>2016</v>
      </c>
      <c r="AA103" s="18"/>
    </row>
    <row r="104" spans="1:27" ht="63.75" x14ac:dyDescent="0.25">
      <c r="A104" s="17" t="s">
        <v>557</v>
      </c>
      <c r="B104" s="1" t="s">
        <v>0</v>
      </c>
      <c r="C104" s="1" t="s">
        <v>316</v>
      </c>
      <c r="D104" s="31" t="s">
        <v>317</v>
      </c>
      <c r="E104" s="27" t="s">
        <v>318</v>
      </c>
      <c r="F104" s="27" t="s">
        <v>317</v>
      </c>
      <c r="G104" s="27" t="s">
        <v>318</v>
      </c>
      <c r="H104" s="2" t="s">
        <v>319</v>
      </c>
      <c r="I104" s="2" t="s">
        <v>320</v>
      </c>
      <c r="J104" s="4" t="s">
        <v>4</v>
      </c>
      <c r="K104" s="2">
        <v>50</v>
      </c>
      <c r="L104" s="2">
        <v>710000000</v>
      </c>
      <c r="M104" s="3" t="s">
        <v>5</v>
      </c>
      <c r="N104" s="3" t="s">
        <v>517</v>
      </c>
      <c r="O104" s="14" t="s">
        <v>6</v>
      </c>
      <c r="P104" s="4"/>
      <c r="Q104" s="4" t="s">
        <v>150</v>
      </c>
      <c r="R104" s="15" t="s">
        <v>133</v>
      </c>
      <c r="S104" s="16"/>
      <c r="T104" s="4"/>
      <c r="U104" s="4"/>
      <c r="V104" s="32"/>
      <c r="W104" s="32">
        <v>8325130</v>
      </c>
      <c r="X104" s="32">
        <f t="shared" si="6"/>
        <v>9324145.6000000015</v>
      </c>
      <c r="Y104" s="4"/>
      <c r="Z104" s="4">
        <v>2016</v>
      </c>
      <c r="AA104" s="4" t="s">
        <v>554</v>
      </c>
    </row>
    <row r="105" spans="1:27" ht="76.5" x14ac:dyDescent="0.25">
      <c r="A105" s="17" t="s">
        <v>350</v>
      </c>
      <c r="B105" s="1" t="s">
        <v>0</v>
      </c>
      <c r="C105" s="1" t="s">
        <v>321</v>
      </c>
      <c r="D105" s="31" t="s">
        <v>322</v>
      </c>
      <c r="E105" s="27" t="s">
        <v>323</v>
      </c>
      <c r="F105" s="27" t="s">
        <v>322</v>
      </c>
      <c r="G105" s="27" t="s">
        <v>323</v>
      </c>
      <c r="H105" s="2" t="s">
        <v>324</v>
      </c>
      <c r="I105" s="2" t="s">
        <v>325</v>
      </c>
      <c r="J105" s="4" t="s">
        <v>4</v>
      </c>
      <c r="K105" s="2">
        <v>70</v>
      </c>
      <c r="L105" s="2">
        <v>710000000</v>
      </c>
      <c r="M105" s="3" t="s">
        <v>5</v>
      </c>
      <c r="N105" s="3" t="s">
        <v>138</v>
      </c>
      <c r="O105" s="14" t="s">
        <v>6</v>
      </c>
      <c r="P105" s="4"/>
      <c r="Q105" s="4" t="s">
        <v>150</v>
      </c>
      <c r="R105" s="15" t="s">
        <v>133</v>
      </c>
      <c r="S105" s="16"/>
      <c r="T105" s="4"/>
      <c r="U105" s="4"/>
      <c r="V105" s="32"/>
      <c r="W105" s="32">
        <v>63514800</v>
      </c>
      <c r="X105" s="32">
        <f t="shared" si="6"/>
        <v>71136576</v>
      </c>
      <c r="Y105" s="4"/>
      <c r="Z105" s="4">
        <v>2016</v>
      </c>
      <c r="AA105" s="18"/>
    </row>
    <row r="106" spans="1:27" ht="114.75" x14ac:dyDescent="0.25">
      <c r="A106" s="17" t="s">
        <v>351</v>
      </c>
      <c r="B106" s="1" t="s">
        <v>0</v>
      </c>
      <c r="C106" s="1" t="s">
        <v>326</v>
      </c>
      <c r="D106" s="31" t="s">
        <v>327</v>
      </c>
      <c r="E106" s="27" t="s">
        <v>328</v>
      </c>
      <c r="F106" s="27" t="s">
        <v>327</v>
      </c>
      <c r="G106" s="27" t="s">
        <v>329</v>
      </c>
      <c r="H106" s="2" t="s">
        <v>330</v>
      </c>
      <c r="I106" s="2" t="s">
        <v>331</v>
      </c>
      <c r="J106" s="4" t="s">
        <v>4</v>
      </c>
      <c r="K106" s="2">
        <v>70</v>
      </c>
      <c r="L106" s="2">
        <v>710000000</v>
      </c>
      <c r="M106" s="3" t="s">
        <v>5</v>
      </c>
      <c r="N106" s="3" t="s">
        <v>138</v>
      </c>
      <c r="O106" s="14" t="s">
        <v>6</v>
      </c>
      <c r="P106" s="4"/>
      <c r="Q106" s="4" t="s">
        <v>150</v>
      </c>
      <c r="R106" s="15" t="s">
        <v>133</v>
      </c>
      <c r="S106" s="16"/>
      <c r="T106" s="4"/>
      <c r="U106" s="4"/>
      <c r="V106" s="32"/>
      <c r="W106" s="32">
        <v>15000000</v>
      </c>
      <c r="X106" s="32">
        <f t="shared" si="6"/>
        <v>16800000</v>
      </c>
      <c r="Y106" s="4"/>
      <c r="Z106" s="4">
        <v>2016</v>
      </c>
      <c r="AA106" s="18"/>
    </row>
    <row r="107" spans="1:27" ht="76.5" x14ac:dyDescent="0.25">
      <c r="A107" s="17" t="s">
        <v>352</v>
      </c>
      <c r="B107" s="1" t="s">
        <v>0</v>
      </c>
      <c r="C107" s="1" t="s">
        <v>186</v>
      </c>
      <c r="D107" s="31" t="s">
        <v>187</v>
      </c>
      <c r="E107" s="27" t="s">
        <v>332</v>
      </c>
      <c r="F107" s="27" t="s">
        <v>187</v>
      </c>
      <c r="G107" s="27" t="s">
        <v>332</v>
      </c>
      <c r="H107" s="2" t="s">
        <v>333</v>
      </c>
      <c r="I107" s="2" t="s">
        <v>334</v>
      </c>
      <c r="J107" s="4" t="s">
        <v>4</v>
      </c>
      <c r="K107" s="2">
        <v>70</v>
      </c>
      <c r="L107" s="2">
        <v>710000000</v>
      </c>
      <c r="M107" s="3" t="s">
        <v>5</v>
      </c>
      <c r="N107" s="3" t="s">
        <v>385</v>
      </c>
      <c r="O107" s="14" t="s">
        <v>6</v>
      </c>
      <c r="P107" s="4"/>
      <c r="Q107" s="4" t="s">
        <v>150</v>
      </c>
      <c r="R107" s="15" t="s">
        <v>133</v>
      </c>
      <c r="S107" s="16"/>
      <c r="T107" s="4"/>
      <c r="U107" s="4"/>
      <c r="V107" s="32"/>
      <c r="W107" s="32">
        <v>0</v>
      </c>
      <c r="X107" s="32">
        <f t="shared" ref="X107:X112" si="7">W107*1.12</f>
        <v>0</v>
      </c>
      <c r="Y107" s="4"/>
      <c r="Z107" s="4">
        <v>2016</v>
      </c>
      <c r="AA107" s="61" t="s">
        <v>550</v>
      </c>
    </row>
    <row r="108" spans="1:27" ht="76.5" x14ac:dyDescent="0.25">
      <c r="A108" s="17" t="s">
        <v>353</v>
      </c>
      <c r="B108" s="1" t="s">
        <v>0</v>
      </c>
      <c r="C108" s="1" t="s">
        <v>186</v>
      </c>
      <c r="D108" s="31" t="s">
        <v>187</v>
      </c>
      <c r="E108" s="27" t="s">
        <v>332</v>
      </c>
      <c r="F108" s="27" t="s">
        <v>187</v>
      </c>
      <c r="G108" s="27" t="s">
        <v>332</v>
      </c>
      <c r="H108" s="2" t="s">
        <v>335</v>
      </c>
      <c r="I108" s="2" t="s">
        <v>336</v>
      </c>
      <c r="J108" s="4" t="s">
        <v>4</v>
      </c>
      <c r="K108" s="2">
        <v>70</v>
      </c>
      <c r="L108" s="2">
        <v>710000000</v>
      </c>
      <c r="M108" s="3" t="s">
        <v>5</v>
      </c>
      <c r="N108" s="3" t="s">
        <v>138</v>
      </c>
      <c r="O108" s="14" t="s">
        <v>6</v>
      </c>
      <c r="P108" s="4"/>
      <c r="Q108" s="4" t="s">
        <v>150</v>
      </c>
      <c r="R108" s="15" t="s">
        <v>133</v>
      </c>
      <c r="S108" s="16"/>
      <c r="T108" s="4"/>
      <c r="U108" s="4"/>
      <c r="V108" s="32"/>
      <c r="W108" s="32">
        <v>4500000</v>
      </c>
      <c r="X108" s="32">
        <f t="shared" si="7"/>
        <v>5040000.0000000009</v>
      </c>
      <c r="Y108" s="4"/>
      <c r="Z108" s="4">
        <v>2016</v>
      </c>
      <c r="AA108" s="18"/>
    </row>
    <row r="109" spans="1:27" ht="76.5" x14ac:dyDescent="0.25">
      <c r="A109" s="17" t="s">
        <v>354</v>
      </c>
      <c r="B109" s="1" t="s">
        <v>0</v>
      </c>
      <c r="C109" s="1" t="s">
        <v>186</v>
      </c>
      <c r="D109" s="31" t="s">
        <v>187</v>
      </c>
      <c r="E109" s="27" t="s">
        <v>332</v>
      </c>
      <c r="F109" s="27" t="s">
        <v>187</v>
      </c>
      <c r="G109" s="27" t="s">
        <v>332</v>
      </c>
      <c r="H109" s="2" t="s">
        <v>337</v>
      </c>
      <c r="I109" s="2" t="s">
        <v>338</v>
      </c>
      <c r="J109" s="4" t="s">
        <v>4</v>
      </c>
      <c r="K109" s="2">
        <v>70</v>
      </c>
      <c r="L109" s="2">
        <v>710000000</v>
      </c>
      <c r="M109" s="3" t="s">
        <v>5</v>
      </c>
      <c r="N109" s="3" t="s">
        <v>138</v>
      </c>
      <c r="O109" s="14" t="s">
        <v>6</v>
      </c>
      <c r="P109" s="4"/>
      <c r="Q109" s="4" t="s">
        <v>150</v>
      </c>
      <c r="R109" s="15" t="s">
        <v>133</v>
      </c>
      <c r="S109" s="16"/>
      <c r="T109" s="4"/>
      <c r="U109" s="4"/>
      <c r="V109" s="32"/>
      <c r="W109" s="32">
        <v>0</v>
      </c>
      <c r="X109" s="32">
        <f t="shared" si="7"/>
        <v>0</v>
      </c>
      <c r="Y109" s="4"/>
      <c r="Z109" s="4">
        <v>2016</v>
      </c>
      <c r="AA109" s="18"/>
    </row>
    <row r="110" spans="1:27" ht="76.5" x14ac:dyDescent="0.25">
      <c r="A110" s="17" t="s">
        <v>558</v>
      </c>
      <c r="B110" s="1" t="s">
        <v>0</v>
      </c>
      <c r="C110" s="1" t="s">
        <v>186</v>
      </c>
      <c r="D110" s="31" t="s">
        <v>187</v>
      </c>
      <c r="E110" s="27" t="s">
        <v>332</v>
      </c>
      <c r="F110" s="27" t="s">
        <v>187</v>
      </c>
      <c r="G110" s="27" t="s">
        <v>332</v>
      </c>
      <c r="H110" s="2" t="s">
        <v>337</v>
      </c>
      <c r="I110" s="2" t="s">
        <v>338</v>
      </c>
      <c r="J110" s="4" t="s">
        <v>4</v>
      </c>
      <c r="K110" s="2">
        <v>70</v>
      </c>
      <c r="L110" s="2">
        <v>710000000</v>
      </c>
      <c r="M110" s="3" t="s">
        <v>5</v>
      </c>
      <c r="N110" s="3" t="s">
        <v>517</v>
      </c>
      <c r="O110" s="14" t="s">
        <v>6</v>
      </c>
      <c r="P110" s="4"/>
      <c r="Q110" s="4" t="s">
        <v>150</v>
      </c>
      <c r="R110" s="15" t="s">
        <v>133</v>
      </c>
      <c r="S110" s="16"/>
      <c r="T110" s="4"/>
      <c r="U110" s="4"/>
      <c r="V110" s="32"/>
      <c r="W110" s="32">
        <v>5720000</v>
      </c>
      <c r="X110" s="32">
        <f>W110*1.12</f>
        <v>6406400.0000000009</v>
      </c>
      <c r="Y110" s="4"/>
      <c r="Z110" s="4">
        <v>2016</v>
      </c>
      <c r="AA110" s="4" t="s">
        <v>554</v>
      </c>
    </row>
    <row r="111" spans="1:27" ht="89.25" x14ac:dyDescent="0.25">
      <c r="A111" s="17" t="s">
        <v>355</v>
      </c>
      <c r="B111" s="1" t="s">
        <v>0</v>
      </c>
      <c r="C111" s="1" t="s">
        <v>186</v>
      </c>
      <c r="D111" s="31" t="s">
        <v>187</v>
      </c>
      <c r="E111" s="27" t="s">
        <v>332</v>
      </c>
      <c r="F111" s="27" t="s">
        <v>187</v>
      </c>
      <c r="G111" s="27" t="s">
        <v>332</v>
      </c>
      <c r="H111" s="2" t="s">
        <v>339</v>
      </c>
      <c r="I111" s="2" t="s">
        <v>340</v>
      </c>
      <c r="J111" s="4" t="s">
        <v>4</v>
      </c>
      <c r="K111" s="2">
        <v>70</v>
      </c>
      <c r="L111" s="2">
        <v>710000000</v>
      </c>
      <c r="M111" s="3" t="s">
        <v>5</v>
      </c>
      <c r="N111" s="3" t="s">
        <v>138</v>
      </c>
      <c r="O111" s="14" t="s">
        <v>6</v>
      </c>
      <c r="P111" s="4"/>
      <c r="Q111" s="4" t="s">
        <v>150</v>
      </c>
      <c r="R111" s="15" t="s">
        <v>133</v>
      </c>
      <c r="S111" s="16"/>
      <c r="T111" s="4"/>
      <c r="U111" s="4"/>
      <c r="V111" s="32"/>
      <c r="W111" s="32">
        <f>20383000</f>
        <v>20383000</v>
      </c>
      <c r="X111" s="32">
        <f t="shared" si="7"/>
        <v>22828960.000000004</v>
      </c>
      <c r="Y111" s="4"/>
      <c r="Z111" s="4">
        <v>2016</v>
      </c>
      <c r="AA111" s="18"/>
    </row>
    <row r="112" spans="1:27" ht="102" x14ac:dyDescent="0.25">
      <c r="A112" s="17" t="s">
        <v>369</v>
      </c>
      <c r="B112" s="1" t="s">
        <v>0</v>
      </c>
      <c r="C112" s="1" t="s">
        <v>341</v>
      </c>
      <c r="D112" s="31" t="s">
        <v>342</v>
      </c>
      <c r="E112" s="27" t="s">
        <v>343</v>
      </c>
      <c r="F112" s="27" t="s">
        <v>544</v>
      </c>
      <c r="G112" s="27" t="s">
        <v>343</v>
      </c>
      <c r="H112" s="2" t="s">
        <v>344</v>
      </c>
      <c r="I112" s="2" t="s">
        <v>345</v>
      </c>
      <c r="J112" s="4" t="s">
        <v>38</v>
      </c>
      <c r="K112" s="2">
        <v>70</v>
      </c>
      <c r="L112" s="2">
        <v>710000000</v>
      </c>
      <c r="M112" s="3" t="s">
        <v>5</v>
      </c>
      <c r="N112" s="3" t="s">
        <v>138</v>
      </c>
      <c r="O112" s="14" t="s">
        <v>6</v>
      </c>
      <c r="P112" s="4"/>
      <c r="Q112" s="4" t="s">
        <v>150</v>
      </c>
      <c r="R112" s="15" t="s">
        <v>133</v>
      </c>
      <c r="S112" s="16"/>
      <c r="T112" s="4"/>
      <c r="U112" s="4"/>
      <c r="V112" s="32"/>
      <c r="W112" s="32">
        <f>3124380</f>
        <v>3124380</v>
      </c>
      <c r="X112" s="32">
        <f t="shared" si="7"/>
        <v>3499305.6000000006</v>
      </c>
      <c r="Y112" s="4"/>
      <c r="Z112" s="4">
        <v>2016</v>
      </c>
      <c r="AA112" s="18"/>
    </row>
    <row r="113" spans="1:27" ht="76.5" x14ac:dyDescent="0.25">
      <c r="A113" s="17" t="s">
        <v>454</v>
      </c>
      <c r="B113" s="1" t="s">
        <v>0</v>
      </c>
      <c r="C113" s="1" t="s">
        <v>186</v>
      </c>
      <c r="D113" s="31" t="s">
        <v>187</v>
      </c>
      <c r="E113" s="27" t="s">
        <v>332</v>
      </c>
      <c r="F113" s="27" t="s">
        <v>187</v>
      </c>
      <c r="G113" s="27" t="s">
        <v>332</v>
      </c>
      <c r="H113" s="42" t="s">
        <v>457</v>
      </c>
      <c r="I113" s="43" t="s">
        <v>458</v>
      </c>
      <c r="J113" s="4" t="s">
        <v>38</v>
      </c>
      <c r="K113" s="2">
        <v>100</v>
      </c>
      <c r="L113" s="2">
        <v>710000000</v>
      </c>
      <c r="M113" s="3" t="s">
        <v>5</v>
      </c>
      <c r="N113" s="3" t="s">
        <v>138</v>
      </c>
      <c r="O113" s="14" t="s">
        <v>6</v>
      </c>
      <c r="P113" s="4"/>
      <c r="Q113" s="4" t="s">
        <v>150</v>
      </c>
      <c r="R113" s="15" t="s">
        <v>63</v>
      </c>
      <c r="S113" s="16"/>
      <c r="T113" s="4"/>
      <c r="U113" s="4"/>
      <c r="V113" s="32"/>
      <c r="W113" s="32">
        <v>3706000</v>
      </c>
      <c r="X113" s="32">
        <f t="shared" ref="X113:X122" si="8">W113*1.12</f>
        <v>4150720.0000000005</v>
      </c>
      <c r="Y113" s="4"/>
      <c r="Z113" s="4">
        <v>2016</v>
      </c>
      <c r="AA113" s="18"/>
    </row>
    <row r="114" spans="1:27" ht="114.75" x14ac:dyDescent="0.25">
      <c r="A114" s="17" t="s">
        <v>455</v>
      </c>
      <c r="B114" s="1" t="s">
        <v>0</v>
      </c>
      <c r="C114" s="1" t="s">
        <v>459</v>
      </c>
      <c r="D114" s="31" t="s">
        <v>460</v>
      </c>
      <c r="E114" s="43" t="s">
        <v>462</v>
      </c>
      <c r="F114" s="27" t="s">
        <v>460</v>
      </c>
      <c r="G114" s="43" t="s">
        <v>462</v>
      </c>
      <c r="H114" s="2" t="s">
        <v>461</v>
      </c>
      <c r="I114" s="43" t="s">
        <v>462</v>
      </c>
      <c r="J114" s="4" t="s">
        <v>38</v>
      </c>
      <c r="K114" s="2">
        <v>100</v>
      </c>
      <c r="L114" s="2">
        <v>710000000</v>
      </c>
      <c r="M114" s="3" t="s">
        <v>5</v>
      </c>
      <c r="N114" s="3" t="s">
        <v>138</v>
      </c>
      <c r="O114" s="14" t="s">
        <v>6</v>
      </c>
      <c r="P114" s="4"/>
      <c r="Q114" s="4" t="s">
        <v>150</v>
      </c>
      <c r="R114" s="15" t="s">
        <v>63</v>
      </c>
      <c r="S114" s="16"/>
      <c r="T114" s="4"/>
      <c r="U114" s="4"/>
      <c r="V114" s="32"/>
      <c r="W114" s="32">
        <v>1785000</v>
      </c>
      <c r="X114" s="32">
        <f t="shared" si="8"/>
        <v>1999200.0000000002</v>
      </c>
      <c r="Y114" s="4"/>
      <c r="Z114" s="4">
        <v>2016</v>
      </c>
      <c r="AA114" s="18"/>
    </row>
    <row r="115" spans="1:27" ht="76.5" x14ac:dyDescent="0.25">
      <c r="A115" s="17" t="s">
        <v>456</v>
      </c>
      <c r="B115" s="1" t="s">
        <v>0</v>
      </c>
      <c r="C115" s="1" t="s">
        <v>463</v>
      </c>
      <c r="D115" s="31" t="s">
        <v>464</v>
      </c>
      <c r="E115" s="43" t="s">
        <v>465</v>
      </c>
      <c r="F115" s="27" t="s">
        <v>464</v>
      </c>
      <c r="G115" s="43" t="s">
        <v>465</v>
      </c>
      <c r="H115" s="2"/>
      <c r="I115" s="2"/>
      <c r="J115" s="4" t="s">
        <v>38</v>
      </c>
      <c r="K115" s="2">
        <v>100</v>
      </c>
      <c r="L115" s="2">
        <v>710000000</v>
      </c>
      <c r="M115" s="3" t="s">
        <v>5</v>
      </c>
      <c r="N115" s="3" t="s">
        <v>138</v>
      </c>
      <c r="O115" s="14" t="s">
        <v>6</v>
      </c>
      <c r="P115" s="4"/>
      <c r="Q115" s="4" t="s">
        <v>150</v>
      </c>
      <c r="R115" s="15" t="s">
        <v>63</v>
      </c>
      <c r="S115" s="16"/>
      <c r="T115" s="4"/>
      <c r="U115" s="4"/>
      <c r="V115" s="32"/>
      <c r="W115" s="32">
        <v>10246500</v>
      </c>
      <c r="X115" s="32">
        <f t="shared" si="8"/>
        <v>11476080.000000002</v>
      </c>
      <c r="Y115" s="4"/>
      <c r="Z115" s="4">
        <v>2016</v>
      </c>
      <c r="AA115" s="18"/>
    </row>
    <row r="116" spans="1:27" ht="63.75" x14ac:dyDescent="0.25">
      <c r="A116" s="17" t="s">
        <v>466</v>
      </c>
      <c r="B116" s="1" t="s">
        <v>0</v>
      </c>
      <c r="C116" s="1" t="s">
        <v>468</v>
      </c>
      <c r="D116" s="31" t="s">
        <v>469</v>
      </c>
      <c r="E116" s="43" t="s">
        <v>470</v>
      </c>
      <c r="F116" s="27" t="s">
        <v>469</v>
      </c>
      <c r="G116" s="43" t="s">
        <v>470</v>
      </c>
      <c r="H116" s="2" t="s">
        <v>474</v>
      </c>
      <c r="I116" s="2" t="s">
        <v>471</v>
      </c>
      <c r="J116" s="4" t="s">
        <v>4</v>
      </c>
      <c r="K116" s="2">
        <v>0</v>
      </c>
      <c r="L116" s="2">
        <v>710000000</v>
      </c>
      <c r="M116" s="3" t="s">
        <v>5</v>
      </c>
      <c r="N116" s="3" t="s">
        <v>138</v>
      </c>
      <c r="O116" s="14" t="s">
        <v>6</v>
      </c>
      <c r="P116" s="4"/>
      <c r="Q116" s="4" t="s">
        <v>150</v>
      </c>
      <c r="R116" s="15" t="s">
        <v>133</v>
      </c>
      <c r="S116" s="16"/>
      <c r="T116" s="4"/>
      <c r="U116" s="4"/>
      <c r="V116" s="32"/>
      <c r="W116" s="32">
        <v>0</v>
      </c>
      <c r="X116" s="32">
        <f t="shared" si="8"/>
        <v>0</v>
      </c>
      <c r="Y116" s="4"/>
      <c r="Z116" s="4">
        <v>2016</v>
      </c>
      <c r="AA116" s="18"/>
    </row>
    <row r="117" spans="1:27" ht="63.75" x14ac:dyDescent="0.25">
      <c r="A117" s="17" t="s">
        <v>591</v>
      </c>
      <c r="B117" s="1" t="s">
        <v>0</v>
      </c>
      <c r="C117" s="1" t="s">
        <v>468</v>
      </c>
      <c r="D117" s="31" t="s">
        <v>469</v>
      </c>
      <c r="E117" s="43" t="s">
        <v>470</v>
      </c>
      <c r="F117" s="27" t="s">
        <v>469</v>
      </c>
      <c r="G117" s="43" t="s">
        <v>470</v>
      </c>
      <c r="H117" s="2" t="s">
        <v>474</v>
      </c>
      <c r="I117" s="2" t="s">
        <v>471</v>
      </c>
      <c r="J117" s="4" t="s">
        <v>4</v>
      </c>
      <c r="K117" s="2">
        <v>0</v>
      </c>
      <c r="L117" s="2">
        <v>710000000</v>
      </c>
      <c r="M117" s="3" t="s">
        <v>5</v>
      </c>
      <c r="N117" s="3" t="s">
        <v>517</v>
      </c>
      <c r="O117" s="14" t="s">
        <v>6</v>
      </c>
      <c r="P117" s="4"/>
      <c r="Q117" s="4" t="s">
        <v>150</v>
      </c>
      <c r="R117" s="15" t="s">
        <v>133</v>
      </c>
      <c r="S117" s="16"/>
      <c r="T117" s="4"/>
      <c r="U117" s="4"/>
      <c r="V117" s="32"/>
      <c r="W117" s="32">
        <v>7177434.9999999981</v>
      </c>
      <c r="X117" s="32">
        <f t="shared" si="8"/>
        <v>8038727.1999999983</v>
      </c>
      <c r="Y117" s="4"/>
      <c r="Z117" s="4">
        <v>2016</v>
      </c>
      <c r="AA117" s="58" t="s">
        <v>590</v>
      </c>
    </row>
    <row r="118" spans="1:27" ht="76.5" x14ac:dyDescent="0.25">
      <c r="A118" s="17" t="s">
        <v>467</v>
      </c>
      <c r="B118" s="1" t="s">
        <v>0</v>
      </c>
      <c r="C118" s="1" t="s">
        <v>186</v>
      </c>
      <c r="D118" s="31" t="s">
        <v>187</v>
      </c>
      <c r="E118" s="27" t="s">
        <v>332</v>
      </c>
      <c r="F118" s="27" t="s">
        <v>187</v>
      </c>
      <c r="G118" s="27" t="s">
        <v>332</v>
      </c>
      <c r="H118" s="2" t="s">
        <v>473</v>
      </c>
      <c r="I118" s="2" t="s">
        <v>472</v>
      </c>
      <c r="J118" s="4" t="s">
        <v>4</v>
      </c>
      <c r="K118" s="2">
        <v>100</v>
      </c>
      <c r="L118" s="2">
        <v>710000000</v>
      </c>
      <c r="M118" s="3" t="s">
        <v>5</v>
      </c>
      <c r="N118" s="3" t="s">
        <v>138</v>
      </c>
      <c r="O118" s="14" t="s">
        <v>6</v>
      </c>
      <c r="P118" s="4"/>
      <c r="Q118" s="4" t="s">
        <v>150</v>
      </c>
      <c r="R118" s="15" t="s">
        <v>133</v>
      </c>
      <c r="S118" s="16"/>
      <c r="T118" s="4"/>
      <c r="U118" s="4"/>
      <c r="V118" s="32"/>
      <c r="W118" s="32">
        <v>14928000</v>
      </c>
      <c r="X118" s="32">
        <f t="shared" si="8"/>
        <v>16719360.000000002</v>
      </c>
      <c r="Y118" s="4"/>
      <c r="Z118" s="4">
        <v>2016</v>
      </c>
      <c r="AA118" s="18"/>
    </row>
    <row r="119" spans="1:27" ht="102" x14ac:dyDescent="0.25">
      <c r="A119" s="17" t="s">
        <v>475</v>
      </c>
      <c r="B119" s="1" t="s">
        <v>0</v>
      </c>
      <c r="C119" s="1" t="s">
        <v>145</v>
      </c>
      <c r="D119" s="31" t="s">
        <v>148</v>
      </c>
      <c r="E119" s="27" t="s">
        <v>476</v>
      </c>
      <c r="F119" s="27" t="s">
        <v>149</v>
      </c>
      <c r="G119" s="27" t="s">
        <v>477</v>
      </c>
      <c r="H119" s="2" t="s">
        <v>478</v>
      </c>
      <c r="I119" s="2" t="s">
        <v>479</v>
      </c>
      <c r="J119" s="4" t="s">
        <v>4</v>
      </c>
      <c r="K119" s="2">
        <v>100</v>
      </c>
      <c r="L119" s="2">
        <v>710000000</v>
      </c>
      <c r="M119" s="3" t="s">
        <v>5</v>
      </c>
      <c r="N119" s="3" t="s">
        <v>138</v>
      </c>
      <c r="O119" s="14" t="s">
        <v>6</v>
      </c>
      <c r="P119" s="4"/>
      <c r="Q119" s="4" t="s">
        <v>150</v>
      </c>
      <c r="R119" s="15" t="s">
        <v>133</v>
      </c>
      <c r="S119" s="16"/>
      <c r="T119" s="4"/>
      <c r="U119" s="4"/>
      <c r="V119" s="32"/>
      <c r="W119" s="32">
        <v>14000000</v>
      </c>
      <c r="X119" s="32">
        <f t="shared" si="8"/>
        <v>15680000.000000002</v>
      </c>
      <c r="Y119" s="4"/>
      <c r="Z119" s="4">
        <v>2016</v>
      </c>
      <c r="AA119" s="18"/>
    </row>
    <row r="120" spans="1:27" ht="85.5" customHeight="1" x14ac:dyDescent="0.25">
      <c r="A120" s="17" t="s">
        <v>482</v>
      </c>
      <c r="B120" s="1" t="s">
        <v>0</v>
      </c>
      <c r="C120" s="1" t="s">
        <v>132</v>
      </c>
      <c r="D120" s="31" t="s">
        <v>41</v>
      </c>
      <c r="E120" s="27" t="s">
        <v>42</v>
      </c>
      <c r="F120" s="27" t="s">
        <v>41</v>
      </c>
      <c r="G120" s="27" t="s">
        <v>42</v>
      </c>
      <c r="H120" s="2" t="s">
        <v>480</v>
      </c>
      <c r="I120" s="2" t="s">
        <v>481</v>
      </c>
      <c r="J120" s="4" t="s">
        <v>4</v>
      </c>
      <c r="K120" s="2">
        <v>80</v>
      </c>
      <c r="L120" s="2">
        <v>710000000</v>
      </c>
      <c r="M120" s="3" t="s">
        <v>5</v>
      </c>
      <c r="N120" s="3" t="s">
        <v>138</v>
      </c>
      <c r="O120" s="14" t="s">
        <v>6</v>
      </c>
      <c r="P120" s="4"/>
      <c r="Q120" s="4" t="s">
        <v>150</v>
      </c>
      <c r="R120" s="15" t="s">
        <v>133</v>
      </c>
      <c r="S120" s="16"/>
      <c r="T120" s="4"/>
      <c r="U120" s="4"/>
      <c r="V120" s="32"/>
      <c r="W120" s="32">
        <v>0</v>
      </c>
      <c r="X120" s="32">
        <f t="shared" si="8"/>
        <v>0</v>
      </c>
      <c r="Y120" s="4"/>
      <c r="Z120" s="4">
        <v>2016</v>
      </c>
      <c r="AA120" s="18" t="s">
        <v>550</v>
      </c>
    </row>
    <row r="121" spans="1:27" ht="51" x14ac:dyDescent="0.25">
      <c r="A121" s="17" t="s">
        <v>487</v>
      </c>
      <c r="B121" s="1" t="s">
        <v>0</v>
      </c>
      <c r="C121" s="1" t="s">
        <v>483</v>
      </c>
      <c r="D121" s="31" t="s">
        <v>545</v>
      </c>
      <c r="E121" s="27" t="s">
        <v>484</v>
      </c>
      <c r="F121" s="27" t="s">
        <v>545</v>
      </c>
      <c r="G121" s="27" t="s">
        <v>485</v>
      </c>
      <c r="H121" s="2" t="s">
        <v>488</v>
      </c>
      <c r="I121" s="2" t="s">
        <v>486</v>
      </c>
      <c r="J121" s="4" t="s">
        <v>4</v>
      </c>
      <c r="K121" s="2">
        <v>0</v>
      </c>
      <c r="L121" s="2">
        <v>710000000</v>
      </c>
      <c r="M121" s="3" t="s">
        <v>5</v>
      </c>
      <c r="N121" s="3" t="s">
        <v>385</v>
      </c>
      <c r="O121" s="14" t="s">
        <v>6</v>
      </c>
      <c r="P121" s="4"/>
      <c r="Q121" s="4" t="s">
        <v>489</v>
      </c>
      <c r="R121" s="15" t="s">
        <v>133</v>
      </c>
      <c r="S121" s="16"/>
      <c r="T121" s="4"/>
      <c r="U121" s="4"/>
      <c r="V121" s="32"/>
      <c r="W121" s="32">
        <v>0</v>
      </c>
      <c r="X121" s="32">
        <f t="shared" si="8"/>
        <v>0</v>
      </c>
      <c r="Y121" s="4"/>
      <c r="Z121" s="4">
        <v>2016</v>
      </c>
      <c r="AA121" s="18"/>
    </row>
    <row r="122" spans="1:27" ht="51" x14ac:dyDescent="0.25">
      <c r="A122" s="17" t="s">
        <v>677</v>
      </c>
      <c r="B122" s="1" t="s">
        <v>0</v>
      </c>
      <c r="C122" s="1" t="s">
        <v>483</v>
      </c>
      <c r="D122" s="31" t="s">
        <v>545</v>
      </c>
      <c r="E122" s="27" t="s">
        <v>484</v>
      </c>
      <c r="F122" s="27" t="s">
        <v>545</v>
      </c>
      <c r="G122" s="27" t="s">
        <v>485</v>
      </c>
      <c r="H122" s="2" t="s">
        <v>488</v>
      </c>
      <c r="I122" s="2" t="s">
        <v>486</v>
      </c>
      <c r="J122" s="4" t="s">
        <v>4</v>
      </c>
      <c r="K122" s="2">
        <v>0</v>
      </c>
      <c r="L122" s="2">
        <v>710000000</v>
      </c>
      <c r="M122" s="3" t="s">
        <v>5</v>
      </c>
      <c r="N122" s="3" t="s">
        <v>597</v>
      </c>
      <c r="O122" s="14" t="s">
        <v>6</v>
      </c>
      <c r="P122" s="4"/>
      <c r="Q122" s="4" t="s">
        <v>489</v>
      </c>
      <c r="R122" s="15" t="s">
        <v>133</v>
      </c>
      <c r="S122" s="16"/>
      <c r="T122" s="4"/>
      <c r="U122" s="4"/>
      <c r="V122" s="32"/>
      <c r="W122" s="32">
        <v>21750000</v>
      </c>
      <c r="X122" s="32">
        <f t="shared" si="8"/>
        <v>24360000.000000004</v>
      </c>
      <c r="Y122" s="4"/>
      <c r="Z122" s="4" t="s">
        <v>700</v>
      </c>
      <c r="AA122" s="18" t="s">
        <v>701</v>
      </c>
    </row>
    <row r="123" spans="1:27" ht="76.5" x14ac:dyDescent="0.25">
      <c r="A123" s="17" t="s">
        <v>496</v>
      </c>
      <c r="B123" s="1" t="s">
        <v>85</v>
      </c>
      <c r="C123" s="1" t="s">
        <v>139</v>
      </c>
      <c r="D123" s="21" t="s">
        <v>86</v>
      </c>
      <c r="E123" s="21" t="s">
        <v>357</v>
      </c>
      <c r="F123" s="21" t="s">
        <v>546</v>
      </c>
      <c r="G123" s="21" t="s">
        <v>364</v>
      </c>
      <c r="H123" s="21" t="s">
        <v>87</v>
      </c>
      <c r="I123" s="21" t="s">
        <v>500</v>
      </c>
      <c r="J123" s="4" t="s">
        <v>38</v>
      </c>
      <c r="K123" s="4">
        <v>0</v>
      </c>
      <c r="L123" s="2">
        <v>710000000</v>
      </c>
      <c r="M123" s="3" t="s">
        <v>5</v>
      </c>
      <c r="N123" s="3" t="s">
        <v>497</v>
      </c>
      <c r="O123" s="4" t="s">
        <v>88</v>
      </c>
      <c r="P123" s="14"/>
      <c r="Q123" s="4" t="s">
        <v>498</v>
      </c>
      <c r="R123" s="15" t="s">
        <v>133</v>
      </c>
      <c r="S123" s="4"/>
      <c r="T123" s="16"/>
      <c r="U123" s="4"/>
      <c r="V123" s="4"/>
      <c r="W123" s="32">
        <v>10800000</v>
      </c>
      <c r="X123" s="32">
        <f>W123</f>
        <v>10800000</v>
      </c>
      <c r="Y123" s="32"/>
      <c r="Z123" s="4">
        <v>2016</v>
      </c>
      <c r="AA123" s="4"/>
    </row>
    <row r="124" spans="1:27" ht="51" x14ac:dyDescent="0.25">
      <c r="A124" s="17" t="s">
        <v>523</v>
      </c>
      <c r="B124" s="1" t="s">
        <v>0</v>
      </c>
      <c r="C124" s="1" t="s">
        <v>296</v>
      </c>
      <c r="D124" s="21" t="s">
        <v>297</v>
      </c>
      <c r="E124" s="27" t="s">
        <v>302</v>
      </c>
      <c r="F124" s="21" t="s">
        <v>297</v>
      </c>
      <c r="G124" s="27" t="s">
        <v>302</v>
      </c>
      <c r="H124" s="2" t="s">
        <v>491</v>
      </c>
      <c r="I124" s="2" t="s">
        <v>492</v>
      </c>
      <c r="J124" s="4" t="s">
        <v>38</v>
      </c>
      <c r="K124" s="2">
        <v>50</v>
      </c>
      <c r="L124" s="2">
        <v>710000000</v>
      </c>
      <c r="M124" s="3" t="s">
        <v>5</v>
      </c>
      <c r="N124" s="3" t="s">
        <v>138</v>
      </c>
      <c r="O124" s="14" t="s">
        <v>6</v>
      </c>
      <c r="P124" s="4"/>
      <c r="Q124" s="4" t="s">
        <v>150</v>
      </c>
      <c r="R124" s="15" t="s">
        <v>133</v>
      </c>
      <c r="S124" s="16"/>
      <c r="T124" s="4"/>
      <c r="U124" s="4"/>
      <c r="V124" s="32"/>
      <c r="W124" s="32">
        <v>118675284.7</v>
      </c>
      <c r="X124" s="32">
        <f t="shared" ref="X124" si="9">W124*1.12</f>
        <v>132916318.86400002</v>
      </c>
      <c r="Y124" s="4" t="s">
        <v>39</v>
      </c>
      <c r="Z124" s="4">
        <v>2016</v>
      </c>
      <c r="AA124" s="18"/>
    </row>
    <row r="125" spans="1:27" ht="76.5" x14ac:dyDescent="0.25">
      <c r="A125" s="17" t="s">
        <v>524</v>
      </c>
      <c r="B125" s="1" t="s">
        <v>0</v>
      </c>
      <c r="C125" s="1" t="s">
        <v>526</v>
      </c>
      <c r="D125" s="21" t="s">
        <v>525</v>
      </c>
      <c r="E125" s="21" t="s">
        <v>527</v>
      </c>
      <c r="F125" s="21" t="s">
        <v>525</v>
      </c>
      <c r="G125" s="21" t="s">
        <v>527</v>
      </c>
      <c r="H125" s="21"/>
      <c r="I125" s="21"/>
      <c r="J125" s="4" t="s">
        <v>38</v>
      </c>
      <c r="K125" s="2">
        <v>50</v>
      </c>
      <c r="L125" s="2">
        <v>710000000</v>
      </c>
      <c r="M125" s="3" t="s">
        <v>5</v>
      </c>
      <c r="N125" s="3" t="s">
        <v>138</v>
      </c>
      <c r="O125" s="14" t="s">
        <v>130</v>
      </c>
      <c r="P125" s="4"/>
      <c r="Q125" s="4" t="s">
        <v>150</v>
      </c>
      <c r="R125" s="15" t="s">
        <v>133</v>
      </c>
      <c r="S125" s="16"/>
      <c r="T125" s="4"/>
      <c r="U125" s="4"/>
      <c r="V125" s="32"/>
      <c r="W125" s="32">
        <v>643696.19999999995</v>
      </c>
      <c r="X125" s="32">
        <f t="shared" ref="X125:X126" si="10">W125*1.12</f>
        <v>720939.74400000006</v>
      </c>
      <c r="Y125" s="4"/>
      <c r="Z125" s="4">
        <v>2016</v>
      </c>
      <c r="AA125" s="18"/>
    </row>
    <row r="126" spans="1:27" ht="63.75" x14ac:dyDescent="0.25">
      <c r="A126" s="17" t="s">
        <v>541</v>
      </c>
      <c r="B126" s="1" t="s">
        <v>0</v>
      </c>
      <c r="C126" s="1" t="s">
        <v>468</v>
      </c>
      <c r="D126" s="31" t="s">
        <v>469</v>
      </c>
      <c r="E126" s="43" t="s">
        <v>470</v>
      </c>
      <c r="F126" s="27" t="s">
        <v>469</v>
      </c>
      <c r="G126" s="43" t="s">
        <v>470</v>
      </c>
      <c r="H126" s="2" t="s">
        <v>542</v>
      </c>
      <c r="I126" s="2" t="s">
        <v>543</v>
      </c>
      <c r="J126" s="4" t="s">
        <v>4</v>
      </c>
      <c r="K126" s="2">
        <v>100</v>
      </c>
      <c r="L126" s="2">
        <v>710000000</v>
      </c>
      <c r="M126" s="3" t="s">
        <v>5</v>
      </c>
      <c r="N126" s="3" t="s">
        <v>385</v>
      </c>
      <c r="O126" s="14" t="s">
        <v>6</v>
      </c>
      <c r="P126" s="4"/>
      <c r="Q126" s="4" t="s">
        <v>150</v>
      </c>
      <c r="R126" s="15" t="s">
        <v>133</v>
      </c>
      <c r="S126" s="16"/>
      <c r="T126" s="4"/>
      <c r="U126" s="4"/>
      <c r="V126" s="32"/>
      <c r="W126" s="32">
        <v>36646400</v>
      </c>
      <c r="X126" s="32">
        <f t="shared" si="10"/>
        <v>41043968.000000007</v>
      </c>
      <c r="Y126" s="4"/>
      <c r="Z126" s="4">
        <v>2016</v>
      </c>
      <c r="AA126" s="18"/>
    </row>
    <row r="127" spans="1:27" ht="76.5" x14ac:dyDescent="0.25">
      <c r="A127" s="17" t="s">
        <v>559</v>
      </c>
      <c r="B127" s="1" t="s">
        <v>85</v>
      </c>
      <c r="C127" s="1" t="s">
        <v>139</v>
      </c>
      <c r="D127" s="21" t="s">
        <v>86</v>
      </c>
      <c r="E127" s="21" t="s">
        <v>357</v>
      </c>
      <c r="F127" s="21" t="s">
        <v>86</v>
      </c>
      <c r="G127" s="21" t="s">
        <v>364</v>
      </c>
      <c r="H127" s="21" t="s">
        <v>87</v>
      </c>
      <c r="I127" s="21" t="s">
        <v>500</v>
      </c>
      <c r="J127" s="4" t="s">
        <v>38</v>
      </c>
      <c r="K127" s="4">
        <v>0</v>
      </c>
      <c r="L127" s="2">
        <v>710000000</v>
      </c>
      <c r="M127" s="3" t="s">
        <v>5</v>
      </c>
      <c r="N127" s="3" t="s">
        <v>552</v>
      </c>
      <c r="O127" s="4" t="s">
        <v>88</v>
      </c>
      <c r="P127" s="14"/>
      <c r="Q127" s="4" t="s">
        <v>560</v>
      </c>
      <c r="R127" s="15" t="s">
        <v>133</v>
      </c>
      <c r="S127" s="4"/>
      <c r="T127" s="16"/>
      <c r="U127" s="4"/>
      <c r="V127" s="4"/>
      <c r="W127" s="32">
        <v>10687500</v>
      </c>
      <c r="X127" s="32">
        <f>W127</f>
        <v>10687500</v>
      </c>
      <c r="Y127" s="32"/>
      <c r="Z127" s="4">
        <v>2016</v>
      </c>
      <c r="AA127" s="4"/>
    </row>
    <row r="128" spans="1:27" ht="89.25" x14ac:dyDescent="0.25">
      <c r="A128" s="17" t="s">
        <v>568</v>
      </c>
      <c r="B128" s="1" t="s">
        <v>85</v>
      </c>
      <c r="C128" s="1" t="s">
        <v>569</v>
      </c>
      <c r="D128" s="21" t="s">
        <v>570</v>
      </c>
      <c r="E128" s="21" t="s">
        <v>571</v>
      </c>
      <c r="F128" s="21" t="s">
        <v>572</v>
      </c>
      <c r="G128" s="21" t="s">
        <v>571</v>
      </c>
      <c r="H128" s="21" t="s">
        <v>575</v>
      </c>
      <c r="I128" s="21" t="s">
        <v>573</v>
      </c>
      <c r="J128" s="57" t="s">
        <v>4</v>
      </c>
      <c r="K128" s="57">
        <v>50</v>
      </c>
      <c r="L128" s="2">
        <v>710000000</v>
      </c>
      <c r="M128" s="3" t="s">
        <v>5</v>
      </c>
      <c r="N128" s="3" t="s">
        <v>517</v>
      </c>
      <c r="O128" s="14" t="s">
        <v>574</v>
      </c>
      <c r="P128" s="58"/>
      <c r="Q128" s="4" t="s">
        <v>150</v>
      </c>
      <c r="R128" s="15" t="s">
        <v>133</v>
      </c>
      <c r="S128" s="57"/>
      <c r="T128" s="57"/>
      <c r="U128" s="59"/>
      <c r="V128" s="59"/>
      <c r="W128" s="59">
        <v>126000000</v>
      </c>
      <c r="X128" s="59">
        <f>W128*1.12</f>
        <v>141120000</v>
      </c>
      <c r="Y128" s="57"/>
      <c r="Z128" s="4">
        <v>2016</v>
      </c>
      <c r="AA128" s="60"/>
    </row>
    <row r="129" spans="1:27" ht="51" x14ac:dyDescent="0.25">
      <c r="A129" s="17" t="s">
        <v>576</v>
      </c>
      <c r="B129" s="1" t="s">
        <v>0</v>
      </c>
      <c r="C129" s="56" t="s">
        <v>577</v>
      </c>
      <c r="D129" s="21" t="s">
        <v>578</v>
      </c>
      <c r="E129" s="21" t="s">
        <v>579</v>
      </c>
      <c r="F129" s="21" t="s">
        <v>580</v>
      </c>
      <c r="G129" s="21" t="s">
        <v>579</v>
      </c>
      <c r="H129" s="21" t="s">
        <v>581</v>
      </c>
      <c r="I129" s="21" t="s">
        <v>582</v>
      </c>
      <c r="J129" s="57" t="s">
        <v>4</v>
      </c>
      <c r="K129" s="57">
        <v>100</v>
      </c>
      <c r="L129" s="2">
        <v>710000000</v>
      </c>
      <c r="M129" s="3" t="s">
        <v>5</v>
      </c>
      <c r="N129" s="3" t="s">
        <v>517</v>
      </c>
      <c r="O129" s="14" t="s">
        <v>131</v>
      </c>
      <c r="P129" s="58"/>
      <c r="Q129" s="4" t="s">
        <v>583</v>
      </c>
      <c r="R129" s="15" t="s">
        <v>133</v>
      </c>
      <c r="S129" s="57"/>
      <c r="T129" s="57"/>
      <c r="U129" s="59"/>
      <c r="V129" s="59"/>
      <c r="W129" s="59">
        <v>0</v>
      </c>
      <c r="X129" s="59">
        <f>W129*1.12</f>
        <v>0</v>
      </c>
      <c r="Y129" s="57"/>
      <c r="Z129" s="4">
        <v>2016</v>
      </c>
      <c r="AA129" s="60"/>
    </row>
    <row r="130" spans="1:27" ht="51" x14ac:dyDescent="0.25">
      <c r="A130" s="17" t="s">
        <v>586</v>
      </c>
      <c r="B130" s="1" t="s">
        <v>0</v>
      </c>
      <c r="C130" s="56" t="s">
        <v>577</v>
      </c>
      <c r="D130" s="21" t="s">
        <v>578</v>
      </c>
      <c r="E130" s="21" t="s">
        <v>579</v>
      </c>
      <c r="F130" s="21" t="s">
        <v>580</v>
      </c>
      <c r="G130" s="21" t="s">
        <v>579</v>
      </c>
      <c r="H130" s="21" t="s">
        <v>581</v>
      </c>
      <c r="I130" s="21" t="s">
        <v>582</v>
      </c>
      <c r="J130" s="57" t="s">
        <v>40</v>
      </c>
      <c r="K130" s="57">
        <v>100</v>
      </c>
      <c r="L130" s="2">
        <v>710000000</v>
      </c>
      <c r="M130" s="3" t="s">
        <v>5</v>
      </c>
      <c r="N130" s="3" t="s">
        <v>517</v>
      </c>
      <c r="O130" s="14" t="s">
        <v>131</v>
      </c>
      <c r="P130" s="58"/>
      <c r="Q130" s="4" t="s">
        <v>583</v>
      </c>
      <c r="R130" s="15" t="s">
        <v>133</v>
      </c>
      <c r="S130" s="57"/>
      <c r="T130" s="57"/>
      <c r="U130" s="59"/>
      <c r="V130" s="59"/>
      <c r="W130" s="59">
        <v>2000000</v>
      </c>
      <c r="X130" s="59">
        <f>W130*1.12</f>
        <v>2240000</v>
      </c>
      <c r="Y130" s="57"/>
      <c r="Z130" s="4">
        <v>2016</v>
      </c>
      <c r="AA130" s="58" t="s">
        <v>587</v>
      </c>
    </row>
    <row r="131" spans="1:27" ht="63.75" x14ac:dyDescent="0.25">
      <c r="A131" s="17" t="s">
        <v>592</v>
      </c>
      <c r="B131" s="1" t="s">
        <v>0</v>
      </c>
      <c r="C131" s="1" t="s">
        <v>468</v>
      </c>
      <c r="D131" s="31" t="s">
        <v>469</v>
      </c>
      <c r="E131" s="43" t="s">
        <v>470</v>
      </c>
      <c r="F131" s="27" t="s">
        <v>469</v>
      </c>
      <c r="G131" s="43" t="s">
        <v>470</v>
      </c>
      <c r="H131" s="2" t="s">
        <v>593</v>
      </c>
      <c r="I131" s="2" t="s">
        <v>594</v>
      </c>
      <c r="J131" s="4" t="s">
        <v>4</v>
      </c>
      <c r="K131" s="2">
        <v>0</v>
      </c>
      <c r="L131" s="2">
        <v>710000000</v>
      </c>
      <c r="M131" s="3" t="s">
        <v>5</v>
      </c>
      <c r="N131" s="3" t="s">
        <v>595</v>
      </c>
      <c r="O131" s="14" t="s">
        <v>6</v>
      </c>
      <c r="P131" s="4"/>
      <c r="Q131" s="4" t="s">
        <v>150</v>
      </c>
      <c r="R131" s="15" t="s">
        <v>133</v>
      </c>
      <c r="S131" s="16"/>
      <c r="T131" s="4"/>
      <c r="U131" s="4"/>
      <c r="V131" s="32"/>
      <c r="W131" s="32">
        <v>30444800</v>
      </c>
      <c r="X131" s="32">
        <f t="shared" ref="X131" si="11">W131*1.12</f>
        <v>34098176</v>
      </c>
      <c r="Y131" s="4"/>
      <c r="Z131" s="4">
        <v>2016</v>
      </c>
      <c r="AA131" s="58"/>
    </row>
    <row r="132" spans="1:27" ht="114.75" x14ac:dyDescent="0.25">
      <c r="A132" s="17" t="s">
        <v>599</v>
      </c>
      <c r="B132" s="1" t="s">
        <v>0</v>
      </c>
      <c r="C132" s="1" t="s">
        <v>416</v>
      </c>
      <c r="D132" s="26" t="s">
        <v>417</v>
      </c>
      <c r="E132" s="26" t="s">
        <v>600</v>
      </c>
      <c r="F132" s="2" t="s">
        <v>417</v>
      </c>
      <c r="G132" s="2" t="s">
        <v>600</v>
      </c>
      <c r="H132" s="27" t="s">
        <v>601</v>
      </c>
      <c r="I132" s="1" t="s">
        <v>602</v>
      </c>
      <c r="J132" s="4" t="s">
        <v>4</v>
      </c>
      <c r="K132" s="2">
        <v>80</v>
      </c>
      <c r="L132" s="2">
        <v>710000000</v>
      </c>
      <c r="M132" s="3" t="s">
        <v>5</v>
      </c>
      <c r="N132" s="3" t="s">
        <v>517</v>
      </c>
      <c r="O132" s="14" t="s">
        <v>6</v>
      </c>
      <c r="P132" s="4"/>
      <c r="Q132" s="4" t="s">
        <v>150</v>
      </c>
      <c r="R132" s="15" t="s">
        <v>133</v>
      </c>
      <c r="S132" s="16"/>
      <c r="T132" s="4"/>
      <c r="U132" s="4"/>
      <c r="V132" s="32"/>
      <c r="W132" s="32">
        <v>30457142.857142854</v>
      </c>
      <c r="X132" s="32">
        <f>W132*1.12</f>
        <v>34112000</v>
      </c>
      <c r="Y132" s="4"/>
      <c r="Z132" s="4">
        <v>2016</v>
      </c>
      <c r="AA132" s="58"/>
    </row>
    <row r="133" spans="1:27" ht="51" x14ac:dyDescent="0.25">
      <c r="A133" s="17" t="s">
        <v>607</v>
      </c>
      <c r="B133" s="1" t="s">
        <v>0</v>
      </c>
      <c r="C133" s="1" t="s">
        <v>296</v>
      </c>
      <c r="D133" s="26" t="s">
        <v>297</v>
      </c>
      <c r="E133" s="26" t="s">
        <v>302</v>
      </c>
      <c r="F133" s="2" t="s">
        <v>297</v>
      </c>
      <c r="G133" s="2" t="s">
        <v>302</v>
      </c>
      <c r="H133" s="27" t="s">
        <v>608</v>
      </c>
      <c r="I133" s="1" t="s">
        <v>609</v>
      </c>
      <c r="J133" s="4" t="s">
        <v>38</v>
      </c>
      <c r="K133" s="2">
        <v>50</v>
      </c>
      <c r="L133" s="2">
        <v>710000000</v>
      </c>
      <c r="M133" s="3" t="s">
        <v>5</v>
      </c>
      <c r="N133" s="3" t="s">
        <v>517</v>
      </c>
      <c r="O133" s="14" t="s">
        <v>6</v>
      </c>
      <c r="P133" s="4"/>
      <c r="Q133" s="4" t="s">
        <v>150</v>
      </c>
      <c r="R133" s="15" t="s">
        <v>133</v>
      </c>
      <c r="S133" s="16"/>
      <c r="T133" s="4"/>
      <c r="U133" s="4"/>
      <c r="V133" s="32"/>
      <c r="W133" s="32">
        <v>74448522</v>
      </c>
      <c r="X133" s="32">
        <f>W133*1.12</f>
        <v>83382344.640000001</v>
      </c>
      <c r="Y133" s="4" t="s">
        <v>39</v>
      </c>
      <c r="Z133" s="4">
        <v>2016</v>
      </c>
      <c r="AA133" s="58"/>
    </row>
    <row r="134" spans="1:27" ht="63.75" x14ac:dyDescent="0.25">
      <c r="A134" s="17" t="s">
        <v>610</v>
      </c>
      <c r="B134" s="1" t="s">
        <v>0</v>
      </c>
      <c r="C134" s="1" t="s">
        <v>611</v>
      </c>
      <c r="D134" s="26" t="s">
        <v>612</v>
      </c>
      <c r="E134" s="26" t="s">
        <v>613</v>
      </c>
      <c r="F134" s="2" t="s">
        <v>612</v>
      </c>
      <c r="G134" s="26" t="s">
        <v>613</v>
      </c>
      <c r="H134" s="26" t="s">
        <v>614</v>
      </c>
      <c r="I134" s="26" t="s">
        <v>615</v>
      </c>
      <c r="J134" s="4" t="s">
        <v>38</v>
      </c>
      <c r="K134" s="2">
        <v>0</v>
      </c>
      <c r="L134" s="2">
        <v>710000000</v>
      </c>
      <c r="M134" s="3" t="s">
        <v>5</v>
      </c>
      <c r="N134" s="3" t="s">
        <v>517</v>
      </c>
      <c r="O134" s="14" t="s">
        <v>6</v>
      </c>
      <c r="P134" s="4"/>
      <c r="Q134" s="4" t="s">
        <v>616</v>
      </c>
      <c r="R134" s="15" t="s">
        <v>617</v>
      </c>
      <c r="S134" s="16"/>
      <c r="T134" s="4"/>
      <c r="U134" s="4"/>
      <c r="V134" s="32"/>
      <c r="W134" s="32">
        <v>42420</v>
      </c>
      <c r="X134" s="32">
        <f t="shared" ref="X134" si="12">W134*1.12</f>
        <v>47510.400000000001</v>
      </c>
      <c r="Y134" s="4"/>
      <c r="Z134" s="4" t="s">
        <v>702</v>
      </c>
      <c r="AA134" s="58"/>
    </row>
    <row r="135" spans="1:27" ht="76.5" x14ac:dyDescent="0.25">
      <c r="A135" s="17" t="s">
        <v>643</v>
      </c>
      <c r="B135" s="1" t="s">
        <v>0</v>
      </c>
      <c r="C135" s="1" t="s">
        <v>142</v>
      </c>
      <c r="D135" s="26" t="s">
        <v>147</v>
      </c>
      <c r="E135" s="26" t="s">
        <v>647</v>
      </c>
      <c r="F135" s="2" t="s">
        <v>147</v>
      </c>
      <c r="G135" s="2" t="s">
        <v>647</v>
      </c>
      <c r="H135" s="27" t="s">
        <v>688</v>
      </c>
      <c r="I135" s="1" t="s">
        <v>648</v>
      </c>
      <c r="J135" s="4" t="s">
        <v>38</v>
      </c>
      <c r="K135" s="2">
        <v>80</v>
      </c>
      <c r="L135" s="2">
        <v>710000000</v>
      </c>
      <c r="M135" s="3" t="s">
        <v>649</v>
      </c>
      <c r="N135" s="3" t="s">
        <v>517</v>
      </c>
      <c r="O135" s="14" t="s">
        <v>76</v>
      </c>
      <c r="P135" s="4"/>
      <c r="Q135" s="4" t="s">
        <v>150</v>
      </c>
      <c r="R135" s="15" t="s">
        <v>133</v>
      </c>
      <c r="S135" s="16"/>
      <c r="T135" s="4"/>
      <c r="U135" s="4"/>
      <c r="V135" s="32"/>
      <c r="W135" s="32">
        <v>800000</v>
      </c>
      <c r="X135" s="32">
        <f t="shared" ref="X135:X140" si="13">W135*1.12</f>
        <v>896000.00000000012</v>
      </c>
      <c r="Y135" s="4"/>
      <c r="Z135" s="4">
        <v>2016</v>
      </c>
      <c r="AA135" s="58"/>
    </row>
    <row r="136" spans="1:27" ht="76.5" x14ac:dyDescent="0.25">
      <c r="A136" s="17" t="s">
        <v>644</v>
      </c>
      <c r="B136" s="1" t="s">
        <v>0</v>
      </c>
      <c r="C136" s="1" t="s">
        <v>142</v>
      </c>
      <c r="D136" s="26" t="s">
        <v>147</v>
      </c>
      <c r="E136" s="26" t="s">
        <v>650</v>
      </c>
      <c r="F136" s="2" t="s">
        <v>147</v>
      </c>
      <c r="G136" s="2" t="s">
        <v>650</v>
      </c>
      <c r="H136" s="27" t="s">
        <v>689</v>
      </c>
      <c r="I136" s="1" t="s">
        <v>651</v>
      </c>
      <c r="J136" s="4" t="s">
        <v>38</v>
      </c>
      <c r="K136" s="2">
        <v>80</v>
      </c>
      <c r="L136" s="2">
        <v>710000000</v>
      </c>
      <c r="M136" s="3" t="s">
        <v>649</v>
      </c>
      <c r="N136" s="3" t="s">
        <v>690</v>
      </c>
      <c r="O136" s="14" t="s">
        <v>131</v>
      </c>
      <c r="P136" s="4"/>
      <c r="Q136" s="4" t="s">
        <v>150</v>
      </c>
      <c r="R136" s="15" t="s">
        <v>133</v>
      </c>
      <c r="S136" s="16"/>
      <c r="T136" s="4"/>
      <c r="U136" s="4"/>
      <c r="V136" s="32"/>
      <c r="W136" s="32">
        <v>800000</v>
      </c>
      <c r="X136" s="32">
        <f t="shared" si="13"/>
        <v>896000.00000000012</v>
      </c>
      <c r="Y136" s="4"/>
      <c r="Z136" s="4">
        <v>2016</v>
      </c>
      <c r="AA136" s="58"/>
    </row>
    <row r="137" spans="1:27" ht="127.5" x14ac:dyDescent="0.25">
      <c r="A137" s="17" t="s">
        <v>645</v>
      </c>
      <c r="B137" s="1" t="s">
        <v>0</v>
      </c>
      <c r="C137" s="1" t="s">
        <v>652</v>
      </c>
      <c r="D137" s="26" t="s">
        <v>653</v>
      </c>
      <c r="E137" s="26" t="s">
        <v>654</v>
      </c>
      <c r="F137" s="2" t="s">
        <v>655</v>
      </c>
      <c r="G137" s="2" t="s">
        <v>656</v>
      </c>
      <c r="H137" s="27" t="s">
        <v>657</v>
      </c>
      <c r="I137" s="1" t="s">
        <v>658</v>
      </c>
      <c r="J137" s="4" t="s">
        <v>38</v>
      </c>
      <c r="K137" s="2">
        <v>80</v>
      </c>
      <c r="L137" s="2">
        <v>710000000</v>
      </c>
      <c r="M137" s="3" t="s">
        <v>649</v>
      </c>
      <c r="N137" s="3" t="s">
        <v>517</v>
      </c>
      <c r="O137" s="14" t="s">
        <v>76</v>
      </c>
      <c r="P137" s="4"/>
      <c r="Q137" s="4" t="s">
        <v>150</v>
      </c>
      <c r="R137" s="15" t="s">
        <v>133</v>
      </c>
      <c r="S137" s="16"/>
      <c r="T137" s="4"/>
      <c r="U137" s="4"/>
      <c r="V137" s="32"/>
      <c r="W137" s="32">
        <v>5062000</v>
      </c>
      <c r="X137" s="32">
        <f t="shared" si="13"/>
        <v>5669440.0000000009</v>
      </c>
      <c r="Y137" s="4" t="s">
        <v>39</v>
      </c>
      <c r="Z137" s="4">
        <v>2016</v>
      </c>
      <c r="AA137" s="58"/>
    </row>
    <row r="138" spans="1:27" ht="127.5" x14ac:dyDescent="0.25">
      <c r="A138" s="17" t="s">
        <v>646</v>
      </c>
      <c r="B138" s="1" t="s">
        <v>0</v>
      </c>
      <c r="C138" s="1" t="s">
        <v>652</v>
      </c>
      <c r="D138" s="26" t="s">
        <v>653</v>
      </c>
      <c r="E138" s="26" t="s">
        <v>659</v>
      </c>
      <c r="F138" s="2" t="s">
        <v>655</v>
      </c>
      <c r="G138" s="2" t="s">
        <v>660</v>
      </c>
      <c r="H138" s="27" t="s">
        <v>661</v>
      </c>
      <c r="I138" s="1" t="s">
        <v>662</v>
      </c>
      <c r="J138" s="4" t="s">
        <v>38</v>
      </c>
      <c r="K138" s="2">
        <v>80</v>
      </c>
      <c r="L138" s="2">
        <v>710000000</v>
      </c>
      <c r="M138" s="3" t="s">
        <v>5</v>
      </c>
      <c r="N138" s="3" t="s">
        <v>517</v>
      </c>
      <c r="O138" s="14" t="s">
        <v>131</v>
      </c>
      <c r="P138" s="4"/>
      <c r="Q138" s="4" t="s">
        <v>150</v>
      </c>
      <c r="R138" s="15" t="s">
        <v>133</v>
      </c>
      <c r="S138" s="16"/>
      <c r="T138" s="4"/>
      <c r="U138" s="4"/>
      <c r="V138" s="32"/>
      <c r="W138" s="32">
        <v>1621000</v>
      </c>
      <c r="X138" s="32">
        <f t="shared" si="13"/>
        <v>1815520.0000000002</v>
      </c>
      <c r="Y138" s="4" t="s">
        <v>39</v>
      </c>
      <c r="Z138" s="4">
        <v>2016</v>
      </c>
      <c r="AA138" s="58"/>
    </row>
    <row r="139" spans="1:27" ht="76.5" x14ac:dyDescent="0.25">
      <c r="A139" s="17" t="s">
        <v>663</v>
      </c>
      <c r="B139" s="1" t="s">
        <v>0</v>
      </c>
      <c r="C139" s="1" t="s">
        <v>665</v>
      </c>
      <c r="D139" s="26" t="s">
        <v>666</v>
      </c>
      <c r="E139" s="26" t="s">
        <v>667</v>
      </c>
      <c r="F139" s="2" t="s">
        <v>666</v>
      </c>
      <c r="G139" s="2" t="s">
        <v>667</v>
      </c>
      <c r="H139" s="27" t="s">
        <v>668</v>
      </c>
      <c r="I139" s="1" t="s">
        <v>669</v>
      </c>
      <c r="J139" s="4" t="s">
        <v>4</v>
      </c>
      <c r="K139" s="2">
        <v>0</v>
      </c>
      <c r="L139" s="2">
        <v>710000000</v>
      </c>
      <c r="M139" s="3" t="s">
        <v>5</v>
      </c>
      <c r="N139" s="3" t="s">
        <v>517</v>
      </c>
      <c r="O139" s="14" t="s">
        <v>6</v>
      </c>
      <c r="P139" s="4"/>
      <c r="Q139" s="4" t="s">
        <v>150</v>
      </c>
      <c r="R139" s="15" t="s">
        <v>133</v>
      </c>
      <c r="S139" s="16"/>
      <c r="T139" s="4"/>
      <c r="U139" s="4"/>
      <c r="V139" s="32"/>
      <c r="W139" s="32">
        <v>120536000</v>
      </c>
      <c r="X139" s="32">
        <f t="shared" si="13"/>
        <v>135000320</v>
      </c>
      <c r="Y139" s="4"/>
      <c r="Z139" s="4">
        <v>2016</v>
      </c>
      <c r="AA139" s="58"/>
    </row>
    <row r="140" spans="1:27" ht="76.5" x14ac:dyDescent="0.25">
      <c r="A140" s="17" t="s">
        <v>664</v>
      </c>
      <c r="B140" s="1" t="s">
        <v>0</v>
      </c>
      <c r="C140" s="1" t="s">
        <v>231</v>
      </c>
      <c r="D140" s="26" t="s">
        <v>232</v>
      </c>
      <c r="E140" s="26" t="s">
        <v>670</v>
      </c>
      <c r="F140" s="2" t="s">
        <v>232</v>
      </c>
      <c r="G140" s="2" t="s">
        <v>670</v>
      </c>
      <c r="H140" s="27" t="s">
        <v>671</v>
      </c>
      <c r="I140" s="1" t="s">
        <v>672</v>
      </c>
      <c r="J140" s="4" t="s">
        <v>38</v>
      </c>
      <c r="K140" s="2">
        <v>70</v>
      </c>
      <c r="L140" s="2">
        <v>710000000</v>
      </c>
      <c r="M140" s="3" t="s">
        <v>5</v>
      </c>
      <c r="N140" s="3" t="s">
        <v>517</v>
      </c>
      <c r="O140" s="14" t="s">
        <v>6</v>
      </c>
      <c r="P140" s="4"/>
      <c r="Q140" s="4" t="s">
        <v>150</v>
      </c>
      <c r="R140" s="15" t="s">
        <v>133</v>
      </c>
      <c r="S140" s="16"/>
      <c r="T140" s="4"/>
      <c r="U140" s="4"/>
      <c r="V140" s="32"/>
      <c r="W140" s="32">
        <v>7040213.2000000002</v>
      </c>
      <c r="X140" s="32">
        <f t="shared" si="13"/>
        <v>7885038.7840000009</v>
      </c>
      <c r="Y140" s="4"/>
      <c r="Z140" s="4">
        <v>2016</v>
      </c>
      <c r="AA140" s="58"/>
    </row>
    <row r="141" spans="1:27" ht="51" x14ac:dyDescent="0.25">
      <c r="A141" s="17" t="s">
        <v>675</v>
      </c>
      <c r="B141" s="1" t="s">
        <v>0</v>
      </c>
      <c r="C141" s="1" t="s">
        <v>678</v>
      </c>
      <c r="D141" s="26" t="s">
        <v>679</v>
      </c>
      <c r="E141" s="26" t="s">
        <v>680</v>
      </c>
      <c r="F141" s="2" t="s">
        <v>679</v>
      </c>
      <c r="G141" s="2" t="s">
        <v>680</v>
      </c>
      <c r="H141" s="27" t="s">
        <v>681</v>
      </c>
      <c r="I141" s="1" t="s">
        <v>682</v>
      </c>
      <c r="J141" s="4" t="s">
        <v>38</v>
      </c>
      <c r="K141" s="2">
        <v>80</v>
      </c>
      <c r="L141" s="2">
        <v>710000000</v>
      </c>
      <c r="M141" s="3" t="s">
        <v>5</v>
      </c>
      <c r="N141" s="3" t="s">
        <v>517</v>
      </c>
      <c r="O141" s="14" t="s">
        <v>6</v>
      </c>
      <c r="P141" s="4"/>
      <c r="Q141" s="4" t="s">
        <v>150</v>
      </c>
      <c r="R141" s="15" t="s">
        <v>133</v>
      </c>
      <c r="S141" s="16"/>
      <c r="T141" s="4"/>
      <c r="U141" s="4"/>
      <c r="V141" s="32"/>
      <c r="W141" s="32">
        <v>2000000</v>
      </c>
      <c r="X141" s="32">
        <f>W141*1.12</f>
        <v>2240000</v>
      </c>
      <c r="Y141" s="4"/>
      <c r="Z141" s="4">
        <v>2016</v>
      </c>
      <c r="AA141" s="58"/>
    </row>
    <row r="142" spans="1:27" ht="89.25" x14ac:dyDescent="0.25">
      <c r="A142" s="17" t="s">
        <v>676</v>
      </c>
      <c r="B142" s="1" t="s">
        <v>0</v>
      </c>
      <c r="C142" s="1" t="s">
        <v>683</v>
      </c>
      <c r="D142" s="26" t="s">
        <v>684</v>
      </c>
      <c r="E142" s="26" t="s">
        <v>685</v>
      </c>
      <c r="F142" s="2" t="s">
        <v>684</v>
      </c>
      <c r="G142" s="2" t="s">
        <v>685</v>
      </c>
      <c r="H142" s="27" t="s">
        <v>686</v>
      </c>
      <c r="I142" s="1" t="s">
        <v>687</v>
      </c>
      <c r="J142" s="4" t="s">
        <v>38</v>
      </c>
      <c r="K142" s="2">
        <v>80</v>
      </c>
      <c r="L142" s="2">
        <v>710000000</v>
      </c>
      <c r="M142" s="3" t="s">
        <v>5</v>
      </c>
      <c r="N142" s="3" t="s">
        <v>690</v>
      </c>
      <c r="O142" s="14" t="s">
        <v>6</v>
      </c>
      <c r="P142" s="4"/>
      <c r="Q142" s="4" t="s">
        <v>150</v>
      </c>
      <c r="R142" s="15" t="s">
        <v>133</v>
      </c>
      <c r="S142" s="16"/>
      <c r="T142" s="4"/>
      <c r="U142" s="4"/>
      <c r="V142" s="32"/>
      <c r="W142" s="32">
        <v>75177000</v>
      </c>
      <c r="X142" s="32">
        <f>W142*1.12</f>
        <v>84198240.000000015</v>
      </c>
      <c r="Y142" s="4" t="s">
        <v>39</v>
      </c>
      <c r="Z142" s="4">
        <v>2016</v>
      </c>
      <c r="AA142" s="58"/>
    </row>
    <row r="143" spans="1:27" ht="76.5" x14ac:dyDescent="0.25">
      <c r="A143" s="17" t="s">
        <v>696</v>
      </c>
      <c r="B143" s="1" t="s">
        <v>85</v>
      </c>
      <c r="C143" s="1" t="s">
        <v>665</v>
      </c>
      <c r="D143" s="26" t="s">
        <v>666</v>
      </c>
      <c r="E143" s="26" t="s">
        <v>667</v>
      </c>
      <c r="F143" s="2" t="s">
        <v>666</v>
      </c>
      <c r="G143" s="2" t="s">
        <v>667</v>
      </c>
      <c r="H143" s="21" t="s">
        <v>697</v>
      </c>
      <c r="I143" s="21" t="s">
        <v>698</v>
      </c>
      <c r="J143" s="21" t="s">
        <v>38</v>
      </c>
      <c r="K143" s="21">
        <v>0</v>
      </c>
      <c r="L143" s="2">
        <v>710000000</v>
      </c>
      <c r="M143" s="3" t="s">
        <v>5</v>
      </c>
      <c r="N143" s="3" t="s">
        <v>517</v>
      </c>
      <c r="O143" s="26" t="s">
        <v>6</v>
      </c>
      <c r="P143" s="35"/>
      <c r="Q143" s="4" t="s">
        <v>150</v>
      </c>
      <c r="R143" s="15" t="s">
        <v>376</v>
      </c>
      <c r="S143" s="35"/>
      <c r="T143" s="36"/>
      <c r="U143" s="37"/>
      <c r="V143" s="38"/>
      <c r="W143" s="32">
        <v>153509.82142857142</v>
      </c>
      <c r="X143" s="32">
        <f>W143*1.12</f>
        <v>171931</v>
      </c>
      <c r="Y143" s="39"/>
      <c r="Z143" s="40">
        <v>2016</v>
      </c>
      <c r="AA143" s="41"/>
    </row>
    <row r="144" spans="1:27" ht="15" customHeight="1" x14ac:dyDescent="0.25">
      <c r="A144" s="7" t="s">
        <v>126</v>
      </c>
      <c r="B144" s="5"/>
      <c r="C144" s="5"/>
      <c r="D144" s="5"/>
      <c r="E144" s="5"/>
      <c r="F144" s="5"/>
      <c r="G144" s="5"/>
      <c r="H144" s="5"/>
      <c r="I144" s="5"/>
      <c r="J144" s="5"/>
      <c r="K144" s="5"/>
      <c r="L144" s="5"/>
      <c r="M144" s="5"/>
      <c r="N144" s="5"/>
      <c r="O144" s="5"/>
      <c r="P144" s="5"/>
      <c r="Q144" s="5"/>
      <c r="R144" s="5"/>
      <c r="S144" s="5"/>
      <c r="T144" s="5"/>
      <c r="U144" s="5"/>
      <c r="V144" s="5"/>
      <c r="W144" s="10">
        <f>SUBTOTAL(9,W31:W143)</f>
        <v>5908795948.1071405</v>
      </c>
      <c r="X144" s="10">
        <f>SUBTOTAL(9,X31:X143)</f>
        <v>6555275421.8800011</v>
      </c>
      <c r="Y144" s="5"/>
      <c r="Z144" s="5"/>
      <c r="AA144" s="5"/>
    </row>
    <row r="145" spans="1:27" ht="15" customHeight="1" x14ac:dyDescent="0.25">
      <c r="A145" s="7" t="s">
        <v>127</v>
      </c>
      <c r="B145" s="5"/>
      <c r="C145" s="5"/>
      <c r="D145" s="5"/>
      <c r="E145" s="5"/>
      <c r="F145" s="5"/>
      <c r="G145" s="5"/>
      <c r="H145" s="5"/>
      <c r="I145" s="5"/>
      <c r="J145" s="5"/>
      <c r="K145" s="5"/>
      <c r="L145" s="5"/>
      <c r="M145" s="5"/>
      <c r="N145" s="5"/>
      <c r="O145" s="5"/>
      <c r="P145" s="5"/>
      <c r="Q145" s="5"/>
      <c r="R145" s="5"/>
      <c r="S145" s="5"/>
      <c r="T145" s="5"/>
      <c r="U145" s="5"/>
      <c r="V145" s="5"/>
      <c r="W145" s="10">
        <f>W24+W144+W29</f>
        <v>6062536405.1071405</v>
      </c>
      <c r="X145" s="10">
        <f>X24+X144+X29</f>
        <v>6727464733.7200012</v>
      </c>
      <c r="Y145" s="5"/>
      <c r="Z145" s="5"/>
      <c r="AA145" s="5"/>
    </row>
  </sheetData>
  <autoFilter ref="A17:AA145"/>
  <mergeCells count="31">
    <mergeCell ref="V8:AA9"/>
    <mergeCell ref="A4:AA4"/>
    <mergeCell ref="V6:AA7"/>
    <mergeCell ref="R15:R16"/>
    <mergeCell ref="G15:G16"/>
    <mergeCell ref="H15:H16"/>
    <mergeCell ref="I15:I16"/>
    <mergeCell ref="J15:J16"/>
    <mergeCell ref="K15:K16"/>
    <mergeCell ref="L15:L16"/>
    <mergeCell ref="M15:M16"/>
    <mergeCell ref="N15:N16"/>
    <mergeCell ref="O15:O16"/>
    <mergeCell ref="P15:P16"/>
    <mergeCell ref="Q15:Q16"/>
    <mergeCell ref="F15:F16"/>
    <mergeCell ref="A15:A16"/>
    <mergeCell ref="B15:B16"/>
    <mergeCell ref="C15:C16"/>
    <mergeCell ref="D15:D16"/>
    <mergeCell ref="E15:E16"/>
    <mergeCell ref="S15:S16"/>
    <mergeCell ref="T15:T16"/>
    <mergeCell ref="U15:U16"/>
    <mergeCell ref="V15:V16"/>
    <mergeCell ref="W15:W16"/>
    <mergeCell ref="X15:X16"/>
    <mergeCell ref="Y15:Y16"/>
    <mergeCell ref="Z15:Z16"/>
    <mergeCell ref="AA15:AA16"/>
    <mergeCell ref="V10:AA11"/>
  </mergeCells>
  <pageMargins left="0" right="0" top="0" bottom="0"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2016-02-17T12:56:27Z</dcterms:modified>
</cp:coreProperties>
</file>