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905" windowWidth="14805" windowHeight="6210"/>
  </bookViews>
  <sheets>
    <sheet name="Лист1" sheetId="1" r:id="rId1"/>
    <sheet name="Лист2" sheetId="2" r:id="rId2"/>
    <sheet name="Лист3" sheetId="3" r:id="rId3"/>
  </sheets>
  <definedNames>
    <definedName name="_xlnm._FilterDatabase" localSheetId="0" hidden="1">Лист1!$A$6:$AB$37</definedName>
  </definedNames>
  <calcPr calcId="145621"/>
</workbook>
</file>

<file path=xl/calcChain.xml><?xml version="1.0" encoding="utf-8"?>
<calcChain xmlns="http://schemas.openxmlformats.org/spreadsheetml/2006/main">
  <c r="Y42" i="1" l="1"/>
  <c r="Y41" i="1"/>
  <c r="Y38" i="1"/>
  <c r="X38" i="1"/>
  <c r="Y37" i="1"/>
  <c r="X37" i="1"/>
  <c r="Y26" i="1"/>
  <c r="X26" i="1"/>
  <c r="X19" i="1"/>
  <c r="Y18" i="1"/>
  <c r="X18" i="1"/>
  <c r="X13" i="1"/>
  <c r="Y36" i="1"/>
  <c r="Y35" i="1"/>
  <c r="Y34" i="1"/>
  <c r="W25" i="1" l="1"/>
  <c r="X25" i="1" s="1"/>
  <c r="Y25" i="1" s="1"/>
  <c r="W24" i="1"/>
  <c r="X24" i="1" s="1"/>
  <c r="Y24" i="1" s="1"/>
  <c r="W23" i="1"/>
  <c r="X23" i="1" s="1"/>
  <c r="Y23" i="1" s="1"/>
  <c r="W12" i="1"/>
  <c r="X12" i="1" s="1"/>
  <c r="Y12" i="1" s="1"/>
  <c r="W11" i="1"/>
  <c r="X11" i="1" s="1"/>
  <c r="Y11" i="1" s="1"/>
  <c r="W10" i="1"/>
  <c r="X10" i="1" s="1"/>
  <c r="Y10" i="1" s="1"/>
  <c r="X17" i="1"/>
  <c r="Y17" i="1" s="1"/>
  <c r="W9" i="1" l="1"/>
  <c r="X9" i="1" s="1"/>
  <c r="Y9" i="1" s="1"/>
  <c r="Y13" i="1" s="1"/>
  <c r="Y19" i="1" s="1"/>
  <c r="Y33" i="1"/>
  <c r="Y16" i="1"/>
  <c r="Y15" i="1" l="1"/>
  <c r="Y32" i="1"/>
  <c r="X22" i="1" l="1"/>
  <c r="Y22" i="1" l="1"/>
  <c r="Y29" i="1"/>
  <c r="X28" i="1" l="1"/>
  <c r="Y44" i="1" l="1"/>
  <c r="Y45" i="1" l="1"/>
</calcChain>
</file>

<file path=xl/sharedStrings.xml><?xml version="1.0" encoding="utf-8"?>
<sst xmlns="http://schemas.openxmlformats.org/spreadsheetml/2006/main" count="376" uniqueCount="197">
  <si>
    <t xml:space="preserve">№ </t>
  </si>
  <si>
    <t>Наименование организации</t>
  </si>
  <si>
    <t>Код  ТРУ</t>
  </si>
  <si>
    <t>Наименование закупаемых товаров, работ и услуг (на русском языке)</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</si>
  <si>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</si>
  <si>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русском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</si>
  <si>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</si>
  <si>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русском языке)</t>
  </si>
  <si>
    <t>Дополнительная характеристика (на казахском языке)</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</si>
  <si>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</si>
  <si>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</si>
  <si>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</si>
  <si>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</si>
  <si>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</si>
  <si>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</si>
  <si>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</si>
  <si>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</si>
  <si>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</si>
  <si>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</si>
  <si>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</si>
  <si>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</si>
  <si>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</si>
  <si>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</si>
  <si>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</si>
  <si>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</si>
  <si>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</si>
  <si>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</si>
  <si>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Включить следующие позиции:</t>
  </si>
  <si>
    <t>-</t>
  </si>
  <si>
    <t>+</t>
  </si>
  <si>
    <t>Приложение 1</t>
  </si>
  <si>
    <t>АО "РД "КазМунайГаз"</t>
  </si>
  <si>
    <t>г.Астана</t>
  </si>
  <si>
    <t>3. Услуги</t>
  </si>
  <si>
    <t>итого по услугам</t>
  </si>
  <si>
    <t>Исключить следующие позиции</t>
  </si>
  <si>
    <t>ЭОТТ</t>
  </si>
  <si>
    <t>г.Астана, пр.Кабанбай батыра 17</t>
  </si>
  <si>
    <t>авансовый платеж - 0%, оставшаяся часть в течение 30 р.д. с момента подписания акта приема-передачи</t>
  </si>
  <si>
    <t>июнь, июль 2015 года</t>
  </si>
  <si>
    <t>18.12.19.24.00.00.00</t>
  </si>
  <si>
    <t>Услуги полиграфические</t>
  </si>
  <si>
    <t>Баспахана қызметі</t>
  </si>
  <si>
    <t>Услуги полиграфические по изготовлению и печатанию полиграфической продукции</t>
  </si>
  <si>
    <t>Типографиялық өнiмдi жасау қызметтерін көрсету</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</si>
  <si>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</si>
  <si>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</si>
  <si>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С даты заключения договора и до 31 декабря 2015 года</t>
  </si>
  <si>
    <t>150 У</t>
  </si>
  <si>
    <t>САД</t>
  </si>
  <si>
    <t>VIII изменения и дополнения в План закупок товаров, работ и услуг  АО «РД «КазМунайГаз» на 2015 год</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</si>
  <si>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</si>
  <si>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</si>
  <si>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</si>
  <si>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ОИ</t>
  </si>
  <si>
    <t>DDP</t>
  </si>
  <si>
    <t xml:space="preserve">авансовый платеж - 50%, оставшаяся часть в течение 30 р.д. с момента подписания акта  приемки Товара 
</t>
  </si>
  <si>
    <t>ДЛЗиМС</t>
  </si>
  <si>
    <t>151 У</t>
  </si>
  <si>
    <t>1. Товары</t>
  </si>
  <si>
    <t>26.20.13.00.00.01.51.20.1</t>
  </si>
  <si>
    <t>Сервер</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</si>
  <si>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</si>
  <si>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</si>
  <si>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Серверное оборудование для системы SAP ERP</t>
  </si>
  <si>
    <t>SAP ERP жүйесі үшін серверлік жабдық</t>
  </si>
  <si>
    <t xml:space="preserve">авансовый платеж - 0%, оставшаяся часть в течение 30 р.д. с момента подписания акта  приемки Товара 
</t>
  </si>
  <si>
    <t>Штука</t>
  </si>
  <si>
    <t>СУС</t>
  </si>
  <si>
    <t>С даты заключения договора по 31 октября 2015 года</t>
  </si>
  <si>
    <t>120 Т</t>
  </si>
  <si>
    <t>итого по товарам</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</si>
  <si>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</si>
  <si>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</si>
  <si>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</si>
  <si>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Услуги по хранению кернового материала по  территории прилегающей к месторождениям Узень-Карамандыбас</t>
  </si>
  <si>
    <t>Өзен-Қарамандыбас блогы бойынша керн материалдарын сақтау бойынша қызметтер</t>
  </si>
  <si>
    <t xml:space="preserve"> г.Астана, пр.Кабанбай батыра 17</t>
  </si>
  <si>
    <t>Мангистауская область</t>
  </si>
  <si>
    <t>авансовый платеж - 0%, оставшаяся часть в течение 30 рабочих дней с момента подписания акта приема-передачи</t>
  </si>
  <si>
    <t>ОВХ</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</si>
  <si>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</si>
  <si>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</si>
  <si>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</si>
  <si>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</si>
  <si>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</si>
  <si>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данных, ведению банка данных и оказание технических услуг по блоку Узень -Карамандыбас</t>
  </si>
  <si>
    <r>
      <t>Узен-Карамандыбас   блогы</t>
    </r>
    <r>
      <rPr>
        <sz val="10"/>
        <rFont val="Times New Roman"/>
        <family val="1"/>
        <charset val="204"/>
      </rPr>
      <t xml:space="preserve"> бойынша сейсмикалық деректерді сақтау, банк деректерін жүргізу және техникалық қызметтер көрсету бойынша қызметтер көрсету</t>
    </r>
  </si>
  <si>
    <t>ЭЦПП</t>
  </si>
  <si>
    <t xml:space="preserve"> 43.13.10.15.10.00.00</t>
  </si>
  <si>
    <t>Услуги вспомогательные по исследованию нефтяных месторождений</t>
  </si>
  <si>
    <t>Мұнай кен орындарын зерттеу бойынша қосалқы қызметтер</t>
  </si>
  <si>
    <t xml:space="preserve">Услуги проведения мониторинга ликвидированных скважин на территории прилегающей к месторождениям Узень-Карамандыбас </t>
  </si>
  <si>
    <t>Өзен және Қарамандыбас кен орындары бойынша ликвидированный ұңғымаларды  мониторингтау қызметтерi</t>
  </si>
  <si>
    <t>октябрь, ноябрь 2015 года</t>
  </si>
  <si>
    <t>с даты заключения договора по 31 декабря 2015 года</t>
  </si>
  <si>
    <t>ДНиПГ</t>
  </si>
  <si>
    <t>152 У</t>
  </si>
  <si>
    <t>153 У</t>
  </si>
  <si>
    <t>154 У</t>
  </si>
  <si>
    <t>ДР</t>
  </si>
  <si>
    <t>120-1 У</t>
  </si>
  <si>
    <t>74.90.12.20.12.00.00</t>
  </si>
  <si>
    <t>Услуги по проведению технического аудита</t>
  </si>
  <si>
    <t>Техникалық аудит жүргізу бойынша қызметтер</t>
  </si>
  <si>
    <t>оценка организационного, технического или экономического состояния</t>
  </si>
  <si>
    <t>Технический аудит активов
 АО "РД "КМГ"</t>
  </si>
  <si>
    <t xml:space="preserve">ҚазМұнайГаз» БӨ» АҚ активтерінің техникалық аудиті </t>
  </si>
  <si>
    <t>май, июнь 2015 года</t>
  </si>
  <si>
    <t>с даты заключения договора и по 01 марта 2016 года</t>
  </si>
  <si>
    <t>переходящий, 06.2015-03.2015</t>
  </si>
  <si>
    <t xml:space="preserve">ұйымдық, техникалық немесе экономикалық жай-күйін бағалау                      </t>
  </si>
  <si>
    <t>149 У</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</si>
  <si>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</si>
  <si>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</si>
  <si>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</si>
  <si>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</si>
  <si>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</si>
  <si>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</si>
  <si>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</si>
  <si>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ДСИ</t>
  </si>
  <si>
    <t>ДСиИР</t>
  </si>
  <si>
    <t>74.90.21.98.20.10.00</t>
  </si>
  <si>
    <t>Техникалық құжаттаманы әзірлеу жөніндегі қызметтер</t>
  </si>
  <si>
    <t>Техникалық құжаттаманы әзірлеу жөніндегі қызметтер.</t>
  </si>
  <si>
    <t>«ҚазМұнайГаз» БӨ» АҚ-ның инновациялық қызметін басқаруды қамтамасыз ететін жалпы және арнайы құжаттар жүйесін әзірлеу жөніндегі қызмет көрсетулер.</t>
  </si>
  <si>
    <t>70 календарных дней с даты заключения договора</t>
  </si>
  <si>
    <t>Авансовый платеж-0%, промежуточные платежи в течении 30 рабочих дней с момента подписания акта выполненных работ.</t>
  </si>
  <si>
    <t>Услуги по разработке технической документации</t>
  </si>
  <si>
    <t>Услуги по разработке системы общих и специальных документов, обеспечивающих управление инновационной деятельностью АО "РД "КазМунайГаз"</t>
  </si>
  <si>
    <t>155 У</t>
  </si>
  <si>
    <t>июль, август 2015 года</t>
  </si>
  <si>
    <t>2-1 Т</t>
  </si>
  <si>
    <t>26.20.30.00.00.00.45.02.1</t>
  </si>
  <si>
    <t>Программно-аппаратный комплекс</t>
  </si>
  <si>
    <t>Бағдарламалық-аппараттық кешен</t>
  </si>
  <si>
    <t>система управления информацией о безопасности и событиях безопасности, позволяющая автоматизировать процесс анализа событий и повысить эффективность управления сетевой инфраструктурой</t>
  </si>
  <si>
    <t>оқиғаларды талдау процесін автоматтандыруға мүмкіндік беретін және желілік инфрақұрылымды басқару тиімділігін арттыратын қауіпсіздік пен қауіпсіздік оқиғалары туралы ақпаратты басқару жүйесі</t>
  </si>
  <si>
    <t>Программно-аппаратный комплекс предотвращения утечек данных (Data Lost Prevention, DLP)</t>
  </si>
  <si>
    <t>Деректер шығынын болдармайтын бағдарламалық-аппараттық кешен (Data Lost Prevention, DLP)</t>
  </si>
  <si>
    <t>март, апрель 2015 года</t>
  </si>
  <si>
    <t>г.Актау, мкр.2, д.47А, ИЦ</t>
  </si>
  <si>
    <t>с момента подписания по 30 июня 2015 года</t>
  </si>
  <si>
    <t>Авансовый платеж - 0%, оставшаяся часть в течение 30 р.д. с момента подписания акта приема-передачи</t>
  </si>
  <si>
    <t>штука</t>
  </si>
  <si>
    <t>ДИТиАСУТП</t>
  </si>
  <si>
    <t>исключается полностью</t>
  </si>
  <si>
    <r>
      <t>столбец - 11/</t>
    </r>
    <r>
      <rPr>
        <b/>
        <sz val="10"/>
        <color rgb="FFFF0000"/>
        <rFont val="Times New Roman"/>
        <family val="1"/>
        <charset val="204"/>
      </rPr>
      <t>исключается полностью</t>
    </r>
  </si>
  <si>
    <t>109-2 У</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</si>
  <si>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</si>
  <si>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</si>
  <si>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</si>
  <si>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</si>
  <si>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</si>
  <si>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модернизации системы электронного документооборота Лотус</t>
  </si>
  <si>
    <t>Лотус электродық құжат айнмалы жүйесінді жаңарту бойынша қызметтер</t>
  </si>
  <si>
    <t>с момента подписания по 31 августа 2015 года</t>
  </si>
  <si>
    <t>столбец - 11, 14</t>
  </si>
  <si>
    <r>
      <t>столбец - 11, 14/</t>
    </r>
    <r>
      <rPr>
        <b/>
        <sz val="10"/>
        <color rgb="FFFF0000"/>
        <rFont val="Times New Roman"/>
        <family val="1"/>
        <charset val="204"/>
      </rPr>
      <t>исключается полностью</t>
    </r>
  </si>
  <si>
    <t>3 Т</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</si>
  <si>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</si>
  <si>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</si>
  <si>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</si>
  <si>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Диагоналі 12" және одан жоғары. Орташа класты нетбукпен салыстырғанда жалпы өнімділігінің деңгейі жоғары. Wi-Fi бейімдегіштің болуы. Қоса салынған CD/DVD-жетектің болмауы ықтимал (жеке жеткізілуі мүмкін). Ақпаратты қорғау деңгейі жоғары (саусақ іздерін тану датчиктері, деректерді шифрлаудың түрлі әдістері және т.б.). Бірегей және сәнді дизайн. Корпусын дайындау үшін болат, алюминий, карбон және басқа да қымбат материалдар қолданылады. Салмағы мен габариті шағын.</t>
  </si>
  <si>
    <t>4 Т</t>
  </si>
  <si>
    <t>26.20.16.01.12.14.12.10.1</t>
  </si>
  <si>
    <t>Принтер</t>
  </si>
  <si>
    <t>Лазерный, Цветность - цветной, формат - А3, скорость печати (ч/б) - 20-30 стр/м, разрешение  600 х 600 dpi</t>
  </si>
  <si>
    <t>Лазерлік, Түстілігі – түсті, форматы – А3, басып шығару жылдамдығы – 20-30 пар/м, ажыратымдылығы - 600 х 600 dpi</t>
  </si>
  <si>
    <t>5 Т</t>
  </si>
  <si>
    <t>26.30.21.00.02.13.11.10.1</t>
  </si>
  <si>
    <t>Коммутатор сетевой (Switch)</t>
  </si>
  <si>
    <t>Желілік коммутатор (Switch)</t>
  </si>
  <si>
    <t>3-1 Т</t>
  </si>
  <si>
    <t>4-1 Т</t>
  </si>
  <si>
    <t>5-1 Т</t>
  </si>
  <si>
    <t>69.20.31.10.20.10.00</t>
  </si>
  <si>
    <t>Услуги по проведению аудита налоговой отчетности и консультационному сопровождению в сфере налогообложения</t>
  </si>
  <si>
    <t>Салық есептілігіне аудит жүргізу және салық салу саласында консультациялық сүйемелдеу бойынша қызметтер</t>
  </si>
  <si>
    <t>Консультационные услуги по минимизации налоговых рисков при проведении проверок контролирующими органами</t>
  </si>
  <si>
    <t>авансовый платеж - 0%, оставшаяся часть в течение 30 дней с  факта оказания услуг</t>
  </si>
  <si>
    <t>69.20.31.10.00.00.00</t>
  </si>
  <si>
    <t>Услуги консультационные в области налогообложения</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</si>
  <si>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</si>
  <si>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</si>
  <si>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Консультационные услуги по вопросам трансфертного ценообразования</t>
  </si>
  <si>
    <t>156 У</t>
  </si>
  <si>
    <t>157 У</t>
  </si>
  <si>
    <t>158 У</t>
  </si>
  <si>
    <t>август, сентябрь 2015 года</t>
  </si>
  <si>
    <t>с 01 октября 2015 по 30 сентября 2016 года</t>
  </si>
  <si>
    <t>переходящий, 10.2015-09.2016</t>
  </si>
  <si>
    <t>ДНУиНП</t>
  </si>
  <si>
    <r>
      <t>столбец - 11, 14, 23/</t>
    </r>
    <r>
      <rPr>
        <b/>
        <sz val="10"/>
        <color rgb="FFFF0000"/>
        <rFont val="Times New Roman"/>
        <family val="1"/>
        <charset val="204"/>
      </rPr>
      <t>исключается полностью</t>
    </r>
  </si>
  <si>
    <t>итого исключить</t>
  </si>
  <si>
    <t>итого включить</t>
  </si>
  <si>
    <t>к приказу АО "РД "КазМунайГаз" № 148/П от 16.06.2015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</si>
</sst>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quot;р.&quot;_-;\-* #,##0.00&quot;р.&quot;_-;_-* &quot;-&quot;??&quot;р.&quot;_-;_-@_-"/>
    <numFmt numFmtId="43" formatCode="_-* #,##0.00_р_._-;\-* #,##0.00_р_._-;_-* &quot;-&quot;??_р_.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_);[Red]&quot;($&quot;#,##0\)"/>
    <numFmt numFmtId="170" formatCode="\+0.0;\-0.0"/>
    <numFmt numFmtId="171" formatCode="\+0.0%;\-0.0%"/>
    <numFmt numFmtId="172" formatCode="_-* #,##0.00&quot;р.&quot;_-;\-* #,##0.00&quot;р.&quot;_-;_-* \-??&quot;р.&quot;_-;_-@_-"/>
    <numFmt numFmtId="173" formatCode="General_)"/>
    <numFmt numFmtId="174" formatCode="_-* #,##0_р_._-;\-* #,##0_р_._-;_-* \-_р_._-;_-@_-"/>
    <numFmt numFmtId="175" formatCode="_-* #,##0.00_р_._-;\-* #,##0.00_р_._-;_-* \-??_р_._-;_-@_-"/>
    <numFmt numFmtId="176" formatCode="0.0"/>
    <numFmt numFmtId="177" formatCode="_-* #,##0.00\ [$€]_-;\-* #,##0.00\ [$€]_-;_-* &quot;-&quot;??\ [$€]_-;_-@_-"/>
    <numFmt numFmtId="178" formatCode="&quot;€&quot;#,##0;[Red]\-&quot;€&quot;#,##0"/>
    <numFmt numFmtId="179" formatCode="#,##0.00_ ;[Red]\-#,##0.00\ "/>
  </numFmts>
  <fonts count="6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name val="Helv"/>
    </font>
    <font>
      <sz val="10"/>
      <name val="Arial"/>
      <family val="2"/>
      <charset val="204"/>
    </font>
    <font>
      <sz val="10"/>
      <name val="MS Sans Serif"/>
      <family val="2"/>
      <charset val="204"/>
    </font>
    <font>
      <sz val="12"/>
      <name val="Times New Roman"/>
      <family val="1"/>
      <charset val="204"/>
    </font>
    <font>
      <b/>
      <sz val="10"/>
      <color rgb="FFFF0000"/>
      <name val="Times New Roman"/>
      <family val="1"/>
      <charset val="204"/>
    </font>
    <font>
      <sz val="10"/>
      <name val="Arial Cyr"/>
      <family val="2"/>
      <charset val="1"/>
    </font>
    <font>
      <sz val="10"/>
      <name val="Mangal"/>
      <family val="2"/>
      <charset val="204"/>
    </font>
    <font>
      <sz val="10"/>
      <name val="Arial"/>
      <family val="2"/>
      <charset val="1"/>
    </font>
    <font>
      <sz val="8"/>
      <name val="Arial"/>
      <family val="2"/>
      <charset val="1"/>
    </font>
    <font>
      <b/>
      <u/>
      <sz val="10"/>
      <name val="Arial"/>
      <family val="2"/>
      <charset val="204"/>
    </font>
    <font>
      <i/>
      <sz val="10"/>
      <name val="Arial"/>
      <family val="2"/>
      <charset val="204"/>
    </font>
    <font>
      <b/>
      <sz val="10"/>
      <name val="Arial"/>
      <family val="2"/>
      <charset val="204"/>
    </font>
    <font>
      <sz val="1"/>
      <color indexed="8"/>
      <name val="Courier New"/>
      <family val="1"/>
      <charset val="204"/>
    </font>
    <font>
      <b/>
      <sz val="10"/>
      <color indexed="12"/>
      <name val="Arial Cyr"/>
      <family val="2"/>
      <charset val="1"/>
    </font>
    <font>
      <sz val="11"/>
      <color indexed="8"/>
      <name val="Calibri"/>
      <family val="2"/>
      <charset val="204"/>
    </font>
    <font>
      <sz val="8"/>
      <name val="Tahoma"/>
      <family val="2"/>
      <charset val="204"/>
    </font>
    <font>
      <sz val="10"/>
      <name val="Arial Cyr"/>
      <family val="2"/>
      <charset val="204"/>
    </font>
    <font>
      <b/>
      <sz val="1"/>
      <color indexed="8"/>
      <name val="Courier New"/>
      <family val="1"/>
      <charset val="204"/>
    </font>
    <font>
      <b/>
      <sz val="11"/>
      <color indexed="8"/>
      <name val="Calibri"/>
      <family val="2"/>
      <charset val="204"/>
    </font>
    <font>
      <sz val="10"/>
      <name val="Arial CE"/>
      <charset val="238"/>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8"/>
      <color indexed="56"/>
      <name val="Cambria"/>
      <family val="2"/>
      <charset val="204"/>
    </font>
    <font>
      <sz val="10"/>
      <name val="Arial"/>
      <family val="2"/>
      <charset val="204"/>
    </font>
    <font>
      <sz val="11"/>
      <color theme="1"/>
      <name val="Calibri"/>
      <family val="2"/>
      <scheme val="minor"/>
    </font>
    <font>
      <b/>
      <i/>
      <sz val="10"/>
      <color indexed="8"/>
      <name val="Times New Roman"/>
      <family val="1"/>
      <charset val="204"/>
    </font>
    <font>
      <sz val="10"/>
      <color indexed="8"/>
      <name val="Arial"/>
      <family val="2"/>
      <charset val="204"/>
    </font>
    <font>
      <b/>
      <sz val="10"/>
      <color theme="1"/>
      <name val="Times New Roman"/>
      <family val="1"/>
      <charset val="204"/>
    </font>
    <font>
      <b/>
      <sz val="10"/>
      <color indexed="8"/>
      <name val="Times New Roman"/>
      <family val="1"/>
      <charset val="204"/>
    </font>
    <font>
      <sz val="10"/>
      <color theme="1"/>
      <name val="Times New Roman"/>
      <family val="1"/>
      <charset val="204"/>
    </font>
    <font>
      <sz val="10"/>
      <color rgb="FFFF0000"/>
      <name val="Times New Roman"/>
      <family val="1"/>
      <charset val="204"/>
    </font>
    <font>
      <b/>
      <i/>
      <sz val="10"/>
      <color rgb="FFFF0000"/>
      <name val="Times New Roman"/>
      <family val="1"/>
      <charset val="204"/>
    </font>
    <font>
      <sz val="10"/>
      <color indexed="8"/>
      <name val="Times New Roman"/>
      <family val="1"/>
      <charset val="204"/>
    </font>
    <font>
      <sz val="10"/>
      <name val="Calibri"/>
      <family val="2"/>
      <charset val="204"/>
    </font>
    <font>
      <sz val="11"/>
      <color rgb="FFFF0000"/>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44"/>
      </patternFill>
    </fill>
    <fill>
      <patternFill patternType="solid">
        <fgColor indexed="42"/>
      </patternFill>
    </fill>
    <fill>
      <patternFill patternType="solid">
        <fgColor indexed="46"/>
      </patternFill>
    </fill>
    <fill>
      <patternFill patternType="solid">
        <fgColor indexed="27"/>
      </patternFill>
    </fill>
    <fill>
      <patternFill patternType="solid">
        <fgColor indexed="26"/>
      </patternFill>
    </fill>
    <fill>
      <patternFill patternType="solid">
        <fgColor indexed="4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2"/>
        <bgColor indexed="41"/>
      </patternFill>
    </fill>
    <fill>
      <patternFill patternType="lightGray">
        <fgColor indexed="22"/>
        <bgColor indexed="9"/>
      </patternFill>
    </fill>
    <fill>
      <patternFill patternType="solid">
        <fgColor indexed="9"/>
        <bgColor indexed="26"/>
      </patternFill>
    </fill>
    <fill>
      <patternFill patternType="lightGray">
        <fgColor indexed="9"/>
        <bgColor indexed="9"/>
      </patternFill>
    </fill>
    <fill>
      <patternFill patternType="solid">
        <fgColor indexed="31"/>
        <bgColor indexed="41"/>
      </patternFill>
    </fill>
    <fill>
      <patternFill patternType="mediumGray">
        <fgColor indexed="9"/>
        <bgColor indexed="44"/>
      </patternFill>
    </fill>
    <fill>
      <patternFill patternType="solid">
        <fgColor indexed="22"/>
        <bgColor indexed="44"/>
      </patternFill>
    </fill>
    <fill>
      <patternFill patternType="darkUp">
        <fgColor indexed="9"/>
        <bgColor indexed="22"/>
      </patternFill>
    </fill>
    <fill>
      <patternFill patternType="solid">
        <fgColor indexed="26"/>
        <bgColor indexed="9"/>
      </patternFill>
    </fill>
    <fill>
      <patternFill patternType="lightGray">
        <fgColor indexed="43"/>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41"/>
      </patternFill>
    </fill>
    <fill>
      <patternFill patternType="solid">
        <fgColor indexed="55"/>
      </patternFill>
    </fill>
    <fill>
      <patternFill patternType="solid">
        <fgColor indexed="43"/>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style="double">
        <color indexed="8"/>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hair">
        <color indexed="8"/>
      </left>
      <right/>
      <top style="hair">
        <color indexed="8"/>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271">
    <xf numFmtId="0" fontId="0" fillId="0" borderId="0"/>
    <xf numFmtId="0" fontId="14" fillId="0" borderId="0"/>
    <xf numFmtId="0" fontId="17" fillId="0" borderId="0"/>
    <xf numFmtId="0" fontId="18" fillId="0" borderId="0"/>
    <xf numFmtId="0" fontId="14" fillId="0" borderId="0"/>
    <xf numFmtId="0" fontId="17" fillId="0" borderId="0"/>
    <xf numFmtId="0" fontId="19" fillId="0" borderId="0"/>
    <xf numFmtId="0" fontId="13" fillId="0" borderId="0"/>
    <xf numFmtId="0" fontId="17" fillId="0" borderId="0"/>
    <xf numFmtId="168" fontId="1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20" fillId="0" borderId="0"/>
    <xf numFmtId="0" fontId="14" fillId="0" borderId="0"/>
    <xf numFmtId="0" fontId="14" fillId="0" borderId="0"/>
    <xf numFmtId="0" fontId="14" fillId="0" borderId="0"/>
    <xf numFmtId="0" fontId="14" fillId="0" borderId="0"/>
    <xf numFmtId="0" fontId="17" fillId="0" borderId="0"/>
    <xf numFmtId="0" fontId="19" fillId="0" borderId="0"/>
    <xf numFmtId="0" fontId="18" fillId="0" borderId="0"/>
    <xf numFmtId="0" fontId="18" fillId="0" borderId="0"/>
    <xf numFmtId="0" fontId="12" fillId="0" borderId="0"/>
    <xf numFmtId="0" fontId="17" fillId="0" borderId="0"/>
    <xf numFmtId="44" fontId="14" fillId="0" borderId="0" applyFont="0" applyFill="0" applyBorder="0" applyAlignment="0" applyProtection="0"/>
    <xf numFmtId="43" fontId="14" fillId="0" borderId="0" applyFont="0" applyFill="0" applyBorder="0" applyAlignment="0" applyProtection="0"/>
    <xf numFmtId="0" fontId="17" fillId="0" borderId="0"/>
    <xf numFmtId="0" fontId="17" fillId="0" borderId="0"/>
    <xf numFmtId="0" fontId="17" fillId="0" borderId="0"/>
    <xf numFmtId="0" fontId="17" fillId="0" borderId="0"/>
    <xf numFmtId="0" fontId="18" fillId="0" borderId="0"/>
    <xf numFmtId="0" fontId="17" fillId="0" borderId="0"/>
    <xf numFmtId="0" fontId="23" fillId="0" borderId="0"/>
    <xf numFmtId="172" fontId="30" fillId="0" borderId="0">
      <protection locked="0"/>
    </xf>
    <xf numFmtId="172" fontId="30" fillId="0" borderId="0">
      <protection locked="0"/>
    </xf>
    <xf numFmtId="172" fontId="30" fillId="0" borderId="0">
      <protection locked="0"/>
    </xf>
    <xf numFmtId="0" fontId="35" fillId="0" borderId="0">
      <protection locked="0"/>
    </xf>
    <xf numFmtId="0" fontId="35" fillId="0" borderId="0">
      <protection locked="0"/>
    </xf>
    <xf numFmtId="0" fontId="30" fillId="0" borderId="3">
      <protection locked="0"/>
    </xf>
    <xf numFmtId="176" fontId="20" fillId="0" borderId="4" applyFont="0" applyFill="0" applyBorder="0" applyAlignment="0" applyProtection="0">
      <alignment horizontal="center"/>
    </xf>
    <xf numFmtId="0" fontId="32" fillId="3"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2" fontId="20" fillId="0" borderId="0" applyFont="0" applyFill="0" applyBorder="0" applyAlignment="0" applyProtection="0"/>
    <xf numFmtId="0" fontId="32" fillId="6" borderId="0" applyNumberFormat="0" applyBorder="0" applyAlignment="0" applyProtection="0"/>
    <xf numFmtId="0" fontId="32" fillId="4" borderId="0" applyNumberFormat="0" applyBorder="0" applyAlignment="0" applyProtection="0"/>
    <xf numFmtId="0" fontId="32" fillId="12" borderId="0" applyNumberFormat="0" applyBorder="0" applyAlignment="0" applyProtection="0"/>
    <xf numFmtId="0" fontId="32" fillId="8" borderId="0" applyNumberFormat="0" applyBorder="0" applyAlignment="0" applyProtection="0"/>
    <xf numFmtId="0" fontId="32" fillId="6" borderId="0" applyNumberFormat="0" applyBorder="0" applyAlignment="0" applyProtection="0"/>
    <xf numFmtId="0" fontId="32" fillId="14" borderId="0" applyNumberFormat="0" applyBorder="0" applyAlignment="0" applyProtection="0"/>
    <xf numFmtId="0" fontId="38" fillId="15" borderId="0" applyNumberFormat="0" applyBorder="0" applyAlignment="0" applyProtection="0"/>
    <xf numFmtId="0" fontId="38" fillId="4" borderId="0" applyNumberFormat="0" applyBorder="0" applyAlignment="0" applyProtection="0"/>
    <xf numFmtId="0" fontId="38" fillId="12"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169" fontId="24" fillId="0" borderId="0" applyFill="0" applyBorder="0" applyAlignment="0" applyProtection="0"/>
    <xf numFmtId="164" fontId="37" fillId="0" borderId="0" applyFont="0" applyFill="0" applyBorder="0" applyAlignment="0" applyProtection="0"/>
    <xf numFmtId="165" fontId="37" fillId="0" borderId="0" applyFont="0" applyFill="0" applyBorder="0" applyAlignment="0" applyProtection="0"/>
    <xf numFmtId="177" fontId="37"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7" fontId="37" fillId="0" borderId="0" applyFont="0" applyFill="0" applyBorder="0" applyAlignment="0" applyProtection="0"/>
    <xf numFmtId="14" fontId="16" fillId="0" borderId="0" applyFont="0" applyFill="0" applyBorder="0" applyAlignment="0" applyProtection="0"/>
    <xf numFmtId="168" fontId="37" fillId="0" borderId="0" applyFont="0" applyFill="0" applyBorder="0" applyAlignment="0" applyProtection="0"/>
    <xf numFmtId="0" fontId="25" fillId="0" borderId="0"/>
    <xf numFmtId="0" fontId="17" fillId="0" borderId="0"/>
    <xf numFmtId="0" fontId="14" fillId="0" borderId="0"/>
    <xf numFmtId="0" fontId="14" fillId="0" borderId="0"/>
    <xf numFmtId="0" fontId="17" fillId="0" borderId="0"/>
    <xf numFmtId="0" fontId="26" fillId="0" borderId="0"/>
    <xf numFmtId="170" fontId="25" fillId="0" borderId="0"/>
    <xf numFmtId="171" fontId="25" fillId="0" borderId="0"/>
    <xf numFmtId="0" fontId="26" fillId="0" borderId="0" applyNumberFormat="0">
      <alignment horizontal="left"/>
    </xf>
    <xf numFmtId="40" fontId="17" fillId="19" borderId="5"/>
    <xf numFmtId="40" fontId="17" fillId="20" borderId="1"/>
    <xf numFmtId="40" fontId="17" fillId="21" borderId="5"/>
    <xf numFmtId="40" fontId="17" fillId="22" borderId="1"/>
    <xf numFmtId="49" fontId="27" fillId="23" borderId="6">
      <alignment horizontal="center"/>
    </xf>
    <xf numFmtId="49" fontId="27" fillId="24" borderId="6">
      <alignment horizontal="center"/>
    </xf>
    <xf numFmtId="49" fontId="17" fillId="23" borderId="6">
      <alignment horizontal="center"/>
    </xf>
    <xf numFmtId="49" fontId="17" fillId="24" borderId="6">
      <alignment horizontal="center"/>
    </xf>
    <xf numFmtId="49" fontId="28" fillId="0" borderId="0"/>
    <xf numFmtId="0" fontId="17" fillId="25" borderId="5"/>
    <xf numFmtId="0" fontId="17" fillId="26" borderId="1"/>
    <xf numFmtId="39" fontId="17" fillId="19" borderId="5"/>
    <xf numFmtId="40" fontId="17" fillId="20" borderId="1"/>
    <xf numFmtId="39" fontId="17" fillId="20" borderId="1"/>
    <xf numFmtId="40" fontId="17" fillId="21" borderId="5"/>
    <xf numFmtId="40" fontId="17" fillId="21" borderId="5"/>
    <xf numFmtId="40" fontId="17" fillId="22" borderId="1"/>
    <xf numFmtId="40" fontId="17" fillId="22" borderId="1"/>
    <xf numFmtId="49" fontId="27" fillId="23" borderId="6">
      <alignment vertical="center"/>
    </xf>
    <xf numFmtId="49" fontId="27" fillId="24" borderId="6">
      <alignment vertical="center"/>
    </xf>
    <xf numFmtId="49" fontId="28" fillId="23" borderId="6">
      <alignment vertical="center"/>
    </xf>
    <xf numFmtId="49" fontId="28" fillId="24" borderId="6">
      <alignment vertical="center"/>
    </xf>
    <xf numFmtId="49" fontId="17" fillId="0" borderId="0">
      <alignment horizontal="right"/>
    </xf>
    <xf numFmtId="49" fontId="29" fillId="0" borderId="1">
      <alignment horizontal="right"/>
    </xf>
    <xf numFmtId="49" fontId="29" fillId="0" borderId="5">
      <alignment horizontal="right"/>
    </xf>
    <xf numFmtId="39" fontId="17" fillId="27" borderId="5"/>
    <xf numFmtId="40" fontId="17" fillId="28" borderId="1"/>
    <xf numFmtId="0" fontId="20" fillId="0" borderId="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32" borderId="0" applyNumberFormat="0" applyBorder="0" applyAlignment="0" applyProtection="0"/>
    <xf numFmtId="173" fontId="23" fillId="0" borderId="7">
      <protection locked="0"/>
    </xf>
    <xf numFmtId="0" fontId="39" fillId="11" borderId="8" applyNumberFormat="0" applyAlignment="0" applyProtection="0"/>
    <xf numFmtId="0" fontId="40" fillId="13" borderId="9" applyNumberFormat="0" applyAlignment="0" applyProtection="0"/>
    <xf numFmtId="0" fontId="41" fillId="13" borderId="8" applyNumberFormat="0" applyAlignment="0" applyProtection="0"/>
    <xf numFmtId="167" fontId="17" fillId="0" borderId="0" applyFont="0" applyFill="0" applyBorder="0" applyAlignment="0" applyProtection="0"/>
    <xf numFmtId="44" fontId="14" fillId="0" borderId="0" applyFont="0" applyFill="0" applyBorder="0" applyAlignment="0" applyProtection="0"/>
    <xf numFmtId="167" fontId="17" fillId="0" borderId="0" applyFont="0" applyFill="0" applyBorder="0" applyAlignment="0" applyProtection="0"/>
    <xf numFmtId="44" fontId="11" fillId="0" borderId="0" applyFont="0" applyFill="0" applyBorder="0" applyAlignment="0" applyProtection="0"/>
    <xf numFmtId="0" fontId="49" fillId="0" borderId="10"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1" fillId="0" borderId="0" applyNumberFormat="0" applyFill="0" applyBorder="0" applyAlignment="0" applyProtection="0"/>
    <xf numFmtId="173" fontId="31" fillId="33" borderId="7"/>
    <xf numFmtId="0" fontId="36" fillId="0" borderId="13" applyNumberFormat="0" applyFill="0" applyAlignment="0" applyProtection="0"/>
    <xf numFmtId="0" fontId="17" fillId="0" borderId="0"/>
    <xf numFmtId="0" fontId="42" fillId="34" borderId="14" applyNumberFormat="0" applyAlignment="0" applyProtection="0"/>
    <xf numFmtId="0" fontId="52" fillId="0" borderId="0" applyNumberFormat="0" applyFill="0" applyBorder="0" applyAlignment="0" applyProtection="0"/>
    <xf numFmtId="0" fontId="43" fillId="35" borderId="0" applyNumberFormat="0" applyBorder="0" applyAlignment="0" applyProtection="0"/>
    <xf numFmtId="0" fontId="32" fillId="0" borderId="0"/>
    <xf numFmtId="0" fontId="32" fillId="0" borderId="0"/>
    <xf numFmtId="0" fontId="17" fillId="0" borderId="0"/>
    <xf numFmtId="0" fontId="33" fillId="0" borderId="0"/>
    <xf numFmtId="0" fontId="32" fillId="0" borderId="0"/>
    <xf numFmtId="0" fontId="17" fillId="0" borderId="0"/>
    <xf numFmtId="0" fontId="11" fillId="0" borderId="0"/>
    <xf numFmtId="0" fontId="17" fillId="0" borderId="0"/>
    <xf numFmtId="0" fontId="20" fillId="0" borderId="0"/>
    <xf numFmtId="0" fontId="34" fillId="0" borderId="0"/>
    <xf numFmtId="0" fontId="17" fillId="0" borderId="0"/>
    <xf numFmtId="0" fontId="34" fillId="0" borderId="0"/>
    <xf numFmtId="0" fontId="14" fillId="0" borderId="0"/>
    <xf numFmtId="0" fontId="21" fillId="0" borderId="0"/>
    <xf numFmtId="0" fontId="33" fillId="0" borderId="0"/>
    <xf numFmtId="0" fontId="21"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17" fillId="0" borderId="0"/>
    <xf numFmtId="0" fontId="14" fillId="0" borderId="0"/>
    <xf numFmtId="0" fontId="23" fillId="0" borderId="0"/>
    <xf numFmtId="0" fontId="17" fillId="0" borderId="0"/>
    <xf numFmtId="0" fontId="32" fillId="0" borderId="0"/>
    <xf numFmtId="0" fontId="32" fillId="0" borderId="0"/>
    <xf numFmtId="0" fontId="17" fillId="0" borderId="0"/>
    <xf numFmtId="0" fontId="17" fillId="0" borderId="0"/>
    <xf numFmtId="0" fontId="32" fillId="0" borderId="0"/>
    <xf numFmtId="0" fontId="32" fillId="0" borderId="0"/>
    <xf numFmtId="0" fontId="32" fillId="0" borderId="0"/>
    <xf numFmtId="0" fontId="32" fillId="0" borderId="0"/>
    <xf numFmtId="0" fontId="17" fillId="0" borderId="0"/>
    <xf numFmtId="0" fontId="44" fillId="5" borderId="0" applyNumberFormat="0" applyBorder="0" applyAlignment="0" applyProtection="0"/>
    <xf numFmtId="0" fontId="45" fillId="0" borderId="0" applyNumberFormat="0" applyFill="0" applyBorder="0" applyAlignment="0" applyProtection="0"/>
    <xf numFmtId="0" fontId="17" fillId="10" borderId="15" applyNumberFormat="0" applyFont="0" applyAlignment="0" applyProtection="0"/>
    <xf numFmtId="9" fontId="24" fillId="0" borderId="0" applyFill="0" applyBorder="0" applyAlignment="0" applyProtection="0"/>
    <xf numFmtId="0" fontId="46" fillId="0" borderId="16" applyNumberFormat="0" applyFill="0" applyAlignment="0" applyProtection="0"/>
    <xf numFmtId="0" fontId="25" fillId="0" borderId="0"/>
    <xf numFmtId="0" fontId="23" fillId="0" borderId="0">
      <alignment vertical="top" wrapText="1"/>
    </xf>
    <xf numFmtId="0" fontId="47" fillId="0" borderId="0" applyNumberFormat="0" applyFill="0" applyBorder="0" applyAlignment="0" applyProtection="0"/>
    <xf numFmtId="174" fontId="24" fillId="0" borderId="0" applyFill="0" applyBorder="0" applyAlignment="0" applyProtection="0"/>
    <xf numFmtId="175" fontId="24" fillId="0" borderId="0" applyFill="0" applyBorder="0" applyAlignment="0" applyProtection="0"/>
    <xf numFmtId="43" fontId="14" fillId="0" borderId="0" applyFont="0" applyFill="0" applyBorder="0" applyAlignment="0" applyProtection="0"/>
    <xf numFmtId="168" fontId="17" fillId="0" borderId="0" applyFont="0" applyFill="0" applyBorder="0" applyAlignment="0" applyProtection="0"/>
    <xf numFmtId="175" fontId="24" fillId="0" borderId="0" applyFill="0" applyBorder="0" applyAlignment="0" applyProtection="0"/>
    <xf numFmtId="17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48" fillId="7" borderId="0" applyNumberFormat="0" applyBorder="0" applyAlignment="0" applyProtection="0"/>
    <xf numFmtId="172" fontId="30" fillId="0" borderId="0">
      <protection locked="0"/>
    </xf>
    <xf numFmtId="0" fontId="10" fillId="0" borderId="0"/>
    <xf numFmtId="0" fontId="17" fillId="0" borderId="0"/>
    <xf numFmtId="0" fontId="9" fillId="0" borderId="0"/>
    <xf numFmtId="0" fontId="9" fillId="0" borderId="0"/>
    <xf numFmtId="44" fontId="9" fillId="0" borderId="0" applyFont="0" applyFill="0" applyBorder="0" applyAlignment="0" applyProtection="0"/>
    <xf numFmtId="0" fontId="9" fillId="0" borderId="0"/>
    <xf numFmtId="44" fontId="8" fillId="0" borderId="0" applyFont="0" applyFill="0" applyBorder="0" applyAlignment="0" applyProtection="0"/>
    <xf numFmtId="0" fontId="8" fillId="0" borderId="0"/>
    <xf numFmtId="0" fontId="53" fillId="0" borderId="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53" fillId="0" borderId="0"/>
    <xf numFmtId="0" fontId="17" fillId="0" borderId="0"/>
    <xf numFmtId="44" fontId="6" fillId="0" borderId="0" applyFont="0" applyFill="0" applyBorder="0" applyAlignment="0" applyProtection="0"/>
    <xf numFmtId="0" fontId="6" fillId="0" borderId="0"/>
    <xf numFmtId="175" fontId="24" fillId="0" borderId="0" applyFill="0" applyBorder="0" applyAlignment="0" applyProtection="0"/>
    <xf numFmtId="0" fontId="53" fillId="0" borderId="0"/>
    <xf numFmtId="0" fontId="5" fillId="0" borderId="0"/>
    <xf numFmtId="0" fontId="5" fillId="0" borderId="0"/>
    <xf numFmtId="0" fontId="5" fillId="0" borderId="0"/>
    <xf numFmtId="0" fontId="4" fillId="0" borderId="0"/>
    <xf numFmtId="0" fontId="4" fillId="0" borderId="0"/>
    <xf numFmtId="44"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17"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7" fillId="0" borderId="0"/>
    <xf numFmtId="0" fontId="17" fillId="0" borderId="0"/>
    <xf numFmtId="0" fontId="2" fillId="0" borderId="0"/>
    <xf numFmtId="0" fontId="2" fillId="0" borderId="0"/>
    <xf numFmtId="0" fontId="2" fillId="0" borderId="0"/>
    <xf numFmtId="0" fontId="2" fillId="0" borderId="0"/>
    <xf numFmtId="168" fontId="17" fillId="0" borderId="0" applyFont="0" applyFill="0" applyBorder="0" applyAlignment="0" applyProtection="0"/>
    <xf numFmtId="43" fontId="2" fillId="0" borderId="0" applyFont="0" applyFill="0" applyBorder="0" applyAlignment="0" applyProtection="0"/>
    <xf numFmtId="0" fontId="54" fillId="0" borderId="0"/>
    <xf numFmtId="0" fontId="2" fillId="0" borderId="0"/>
    <xf numFmtId="0" fontId="20" fillId="0" borderId="0"/>
    <xf numFmtId="44" fontId="14" fillId="0" borderId="0" applyFont="0" applyFill="0" applyBorder="0" applyAlignment="0" applyProtection="0"/>
    <xf numFmtId="43" fontId="14"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56" fillId="0" borderId="0"/>
    <xf numFmtId="168" fontId="17" fillId="0" borderId="0" applyFont="0" applyFill="0" applyBorder="0" applyAlignment="0" applyProtection="0"/>
    <xf numFmtId="0" fontId="14" fillId="0" borderId="0"/>
    <xf numFmtId="43" fontId="54" fillId="0" borderId="0" applyFont="0" applyFill="0" applyBorder="0" applyAlignment="0" applyProtection="0"/>
  </cellStyleXfs>
  <cellXfs count="124">
    <xf numFmtId="0" fontId="0" fillId="0" borderId="0" xfId="0"/>
    <xf numFmtId="0" fontId="16" fillId="0" borderId="1" xfId="0" applyFont="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1" xfId="1" applyFont="1" applyFill="1" applyBorder="1" applyAlignment="1">
      <alignment vertical="center" wrapText="1"/>
    </xf>
    <xf numFmtId="4"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14" fontId="15" fillId="0" borderId="1" xfId="1" applyNumberFormat="1" applyFont="1" applyFill="1" applyBorder="1" applyAlignment="1">
      <alignment horizontal="left" vertical="center"/>
    </xf>
    <xf numFmtId="0" fontId="16" fillId="0" borderId="1" xfId="14" applyFont="1" applyBorder="1" applyAlignment="1">
      <alignment horizontal="center" vertical="center" wrapText="1"/>
    </xf>
    <xf numFmtId="0" fontId="16" fillId="0" borderId="1" xfId="17" applyFont="1" applyFill="1" applyBorder="1" applyAlignment="1">
      <alignment horizontal="center" vertical="center" wrapText="1"/>
    </xf>
    <xf numFmtId="0" fontId="16" fillId="0" borderId="1" xfId="14" applyFont="1" applyBorder="1" applyAlignment="1">
      <alignment horizontal="center" vertical="center"/>
    </xf>
    <xf numFmtId="0" fontId="16" fillId="0" borderId="1" xfId="17" applyFont="1" applyBorder="1" applyAlignment="1">
      <alignment horizontal="center" vertical="center" wrapText="1"/>
    </xf>
    <xf numFmtId="0" fontId="16" fillId="2" borderId="1" xfId="17"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2" borderId="2" xfId="14" applyFont="1" applyFill="1" applyBorder="1" applyAlignment="1">
      <alignment horizontal="center" vertical="center" wrapText="1"/>
    </xf>
    <xf numFmtId="0" fontId="55" fillId="0" borderId="18" xfId="13" applyFont="1" applyBorder="1" applyAlignment="1">
      <alignment horizontal="center" vertical="top" wrapText="1"/>
    </xf>
    <xf numFmtId="0" fontId="55" fillId="0" borderId="19" xfId="13" applyFont="1" applyBorder="1" applyAlignment="1">
      <alignment horizontal="center" vertical="top" wrapText="1"/>
    </xf>
    <xf numFmtId="0" fontId="16" fillId="0" borderId="1" xfId="0" applyFont="1" applyFill="1" applyBorder="1" applyAlignment="1">
      <alignment horizontal="center" vertical="center" wrapText="1"/>
    </xf>
    <xf numFmtId="0" fontId="16" fillId="0" borderId="1" xfId="13" applyFont="1" applyBorder="1" applyAlignment="1">
      <alignment horizontal="center" vertical="center" wrapText="1"/>
    </xf>
    <xf numFmtId="0" fontId="57" fillId="0" borderId="1" xfId="0" applyFont="1" applyBorder="1" applyAlignment="1">
      <alignment horizontal="left" vertical="center"/>
    </xf>
    <xf numFmtId="0" fontId="15" fillId="0" borderId="1" xfId="14" applyFont="1" applyFill="1" applyBorder="1" applyAlignment="1">
      <alignment horizontal="center" vertical="center" wrapText="1"/>
    </xf>
    <xf numFmtId="49" fontId="58" fillId="0" borderId="1" xfId="267" applyNumberFormat="1" applyFont="1" applyFill="1" applyBorder="1" applyAlignment="1">
      <alignment horizontal="center" vertical="center" wrapText="1"/>
    </xf>
    <xf numFmtId="3" fontId="15" fillId="0" borderId="1" xfId="14" applyNumberFormat="1" applyFont="1" applyFill="1" applyBorder="1" applyAlignment="1">
      <alignment horizontal="center" vertical="center" wrapText="1"/>
    </xf>
    <xf numFmtId="0" fontId="15" fillId="0" borderId="1" xfId="15" applyFont="1" applyFill="1" applyBorder="1" applyAlignment="1">
      <alignment horizontal="center" vertical="center" wrapText="1"/>
    </xf>
    <xf numFmtId="0" fontId="15" fillId="0" borderId="1" xfId="14" applyFont="1" applyBorder="1" applyAlignment="1">
      <alignment horizontal="center" vertical="center"/>
    </xf>
    <xf numFmtId="0" fontId="15" fillId="0" borderId="1" xfId="0"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1" xfId="14" applyFont="1" applyBorder="1" applyAlignment="1">
      <alignment horizontal="center" vertical="center" wrapText="1"/>
    </xf>
    <xf numFmtId="0" fontId="15" fillId="36" borderId="1" xfId="0" applyFont="1" applyFill="1" applyBorder="1" applyAlignment="1">
      <alignment horizontal="center" vertical="center" wrapText="1"/>
    </xf>
    <xf numFmtId="3" fontId="15" fillId="36" borderId="1" xfId="0" applyNumberFormat="1" applyFont="1" applyFill="1" applyBorder="1" applyAlignment="1">
      <alignment horizontal="center" vertical="center" wrapText="1"/>
    </xf>
    <xf numFmtId="4" fontId="15" fillId="0" borderId="1" xfId="0" applyNumberFormat="1" applyFont="1" applyBorder="1" applyAlignment="1">
      <alignment horizontal="center" vertical="center"/>
    </xf>
    <xf numFmtId="0" fontId="59" fillId="0" borderId="0" xfId="0" applyFont="1"/>
    <xf numFmtId="0" fontId="57" fillId="0" borderId="0" xfId="0" applyFont="1"/>
    <xf numFmtId="14" fontId="16" fillId="0" borderId="0" xfId="1" applyNumberFormat="1" applyFont="1" applyFill="1" applyBorder="1" applyAlignment="1">
      <alignment horizontal="center" vertical="center" wrapText="1"/>
    </xf>
    <xf numFmtId="0" fontId="59" fillId="0" borderId="0" xfId="0" applyFont="1" applyAlignment="1">
      <alignment horizontal="center"/>
    </xf>
    <xf numFmtId="14" fontId="60" fillId="0" borderId="0" xfId="1" applyNumberFormat="1" applyFont="1" applyFill="1" applyBorder="1" applyAlignment="1">
      <alignment horizontal="center" vertical="center" wrapText="1"/>
    </xf>
    <xf numFmtId="14" fontId="22" fillId="0" borderId="1" xfId="1" applyNumberFormat="1" applyFont="1" applyFill="1" applyBorder="1" applyAlignment="1">
      <alignment horizontal="left" vertical="center"/>
    </xf>
    <xf numFmtId="4" fontId="15" fillId="0" borderId="1" xfId="14" applyNumberFormat="1" applyFont="1" applyBorder="1" applyAlignment="1">
      <alignment horizontal="center" vertical="center"/>
    </xf>
    <xf numFmtId="0" fontId="16" fillId="0" borderId="2" xfId="14" applyFont="1" applyBorder="1" applyAlignment="1">
      <alignment horizontal="center" vertical="center"/>
    </xf>
    <xf numFmtId="0" fontId="22" fillId="0" borderId="1" xfId="0" applyFont="1" applyBorder="1" applyAlignment="1">
      <alignment horizontal="left" vertical="center"/>
    </xf>
    <xf numFmtId="0" fontId="61" fillId="0" borderId="1" xfId="13" applyFont="1" applyBorder="1" applyAlignment="1">
      <alignment horizontal="center" vertical="center" wrapText="1"/>
    </xf>
    <xf numFmtId="4" fontId="22" fillId="21" borderId="1" xfId="91" applyNumberFormat="1" applyFont="1" applyBorder="1" applyAlignment="1">
      <alignment horizontal="center" vertical="center"/>
    </xf>
    <xf numFmtId="4" fontId="15" fillId="21" borderId="1" xfId="91" applyNumberFormat="1" applyFont="1" applyBorder="1" applyAlignment="1">
      <alignment horizontal="center" vertical="center"/>
    </xf>
    <xf numFmtId="4" fontId="16" fillId="0" borderId="0" xfId="1" applyNumberFormat="1" applyFont="1" applyFill="1" applyBorder="1" applyAlignment="1">
      <alignment horizontal="center" vertical="center" wrapText="1"/>
    </xf>
    <xf numFmtId="4" fontId="57" fillId="0" borderId="0" xfId="0" applyNumberFormat="1" applyFont="1"/>
    <xf numFmtId="4" fontId="59" fillId="0" borderId="0" xfId="0" applyNumberFormat="1" applyFont="1"/>
    <xf numFmtId="0" fontId="16" fillId="2" borderId="1" xfId="0" applyFont="1" applyFill="1" applyBorder="1" applyAlignment="1">
      <alignment horizontal="center" vertical="center" wrapText="1"/>
    </xf>
    <xf numFmtId="0" fontId="59" fillId="0" borderId="1" xfId="0" applyFont="1" applyBorder="1" applyAlignment="1">
      <alignment horizontal="center" vertical="center" wrapText="1"/>
    </xf>
    <xf numFmtId="0" fontId="16" fillId="2" borderId="1" xfId="19" applyFont="1" applyFill="1" applyBorder="1" applyAlignment="1">
      <alignment horizontal="center" vertical="center" wrapText="1"/>
    </xf>
    <xf numFmtId="0" fontId="16" fillId="0" borderId="1" xfId="14" applyFont="1" applyFill="1" applyBorder="1" applyAlignment="1">
      <alignment horizontal="center" vertical="center" wrapText="1"/>
    </xf>
    <xf numFmtId="0" fontId="62" fillId="36" borderId="1"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16" fillId="36" borderId="1" xfId="0" applyFont="1" applyFill="1" applyBorder="1" applyAlignment="1">
      <alignment horizontal="center" vertical="center" wrapText="1"/>
    </xf>
    <xf numFmtId="0" fontId="16" fillId="0" borderId="1" xfId="19" applyFont="1" applyBorder="1" applyAlignment="1">
      <alignment horizontal="center" vertical="center" wrapText="1"/>
    </xf>
    <xf numFmtId="0" fontId="16" fillId="0" borderId="20" xfId="14" applyFont="1" applyBorder="1" applyAlignment="1">
      <alignment horizontal="center" vertical="center"/>
    </xf>
    <xf numFmtId="0" fontId="59" fillId="0" borderId="1" xfId="14" applyFont="1" applyBorder="1" applyAlignment="1">
      <alignment horizontal="center" vertical="center" wrapText="1"/>
    </xf>
    <xf numFmtId="0" fontId="61" fillId="0" borderId="1" xfId="13" applyFont="1" applyBorder="1" applyAlignment="1">
      <alignment horizontal="center" vertical="top" wrapText="1"/>
    </xf>
    <xf numFmtId="0" fontId="57" fillId="0" borderId="0" xfId="0" applyFont="1" applyBorder="1" applyAlignment="1">
      <alignment horizontal="left" vertical="center"/>
    </xf>
    <xf numFmtId="0" fontId="15" fillId="0" borderId="0" xfId="14" applyFont="1" applyFill="1" applyBorder="1" applyAlignment="1">
      <alignment horizontal="center" vertical="center" wrapText="1"/>
    </xf>
    <xf numFmtId="49" fontId="58" fillId="0" borderId="0" xfId="267" applyNumberFormat="1" applyFont="1" applyFill="1" applyBorder="1" applyAlignment="1">
      <alignment horizontal="center" vertical="center" wrapText="1"/>
    </xf>
    <xf numFmtId="3" fontId="15" fillId="0" borderId="0" xfId="14" applyNumberFormat="1" applyFont="1" applyFill="1" applyBorder="1" applyAlignment="1">
      <alignment horizontal="center" vertical="center" wrapText="1"/>
    </xf>
    <xf numFmtId="0" fontId="15" fillId="0" borderId="0" xfId="15" applyFont="1" applyFill="1" applyBorder="1" applyAlignment="1">
      <alignment horizontal="center" vertical="center" wrapText="1"/>
    </xf>
    <xf numFmtId="0" fontId="15" fillId="0" borderId="0" xfId="14" applyFont="1" applyBorder="1" applyAlignment="1">
      <alignment horizontal="center" vertical="center"/>
    </xf>
    <xf numFmtId="0" fontId="15" fillId="0" borderId="0" xfId="0"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0" xfId="14" applyFont="1" applyBorder="1" applyAlignment="1">
      <alignment horizontal="center" vertical="center" wrapText="1"/>
    </xf>
    <xf numFmtId="43" fontId="57" fillId="0" borderId="1" xfId="178" applyFont="1" applyBorder="1" applyAlignment="1">
      <alignment horizontal="center" vertical="center"/>
    </xf>
    <xf numFmtId="4" fontId="16" fillId="0" borderId="1" xfId="14"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xf>
    <xf numFmtId="3" fontId="16" fillId="0" borderId="1" xfId="14" applyNumberFormat="1" applyFont="1" applyFill="1" applyBorder="1" applyAlignment="1">
      <alignment horizontal="center" vertical="center" wrapText="1"/>
    </xf>
    <xf numFmtId="0" fontId="16" fillId="0" borderId="1" xfId="14" applyFont="1" applyFill="1" applyBorder="1" applyAlignment="1">
      <alignment horizontal="center" vertical="center"/>
    </xf>
    <xf numFmtId="43" fontId="16" fillId="0" borderId="1" xfId="270" applyFont="1" applyBorder="1" applyAlignment="1">
      <alignment horizontal="center" vertical="center"/>
    </xf>
    <xf numFmtId="4" fontId="16" fillId="0" borderId="1" xfId="0" applyNumberFormat="1" applyFont="1" applyBorder="1" applyAlignment="1">
      <alignment horizontal="center" vertical="center"/>
    </xf>
    <xf numFmtId="0" fontId="59" fillId="0" borderId="1" xfId="0" applyFont="1" applyBorder="1" applyAlignment="1">
      <alignment horizontal="center" vertical="center"/>
    </xf>
    <xf numFmtId="179" fontId="16" fillId="21" borderId="1" xfId="91" applyNumberFormat="1" applyFont="1" applyBorder="1" applyAlignment="1">
      <alignment horizontal="center" vertical="center"/>
    </xf>
    <xf numFmtId="0" fontId="0" fillId="0" borderId="1" xfId="0" applyBorder="1"/>
    <xf numFmtId="0" fontId="16" fillId="2" borderId="1" xfId="14" applyFont="1" applyFill="1" applyBorder="1" applyAlignment="1">
      <alignment horizontal="center" vertical="center" wrapText="1"/>
    </xf>
    <xf numFmtId="0" fontId="16" fillId="2" borderId="1" xfId="14" applyFont="1" applyFill="1" applyBorder="1" applyAlignment="1">
      <alignment horizontal="center" vertical="center"/>
    </xf>
    <xf numFmtId="3" fontId="16" fillId="2" borderId="1" xfId="14" applyNumberFormat="1" applyFont="1" applyFill="1" applyBorder="1" applyAlignment="1">
      <alignment horizontal="center" vertical="center"/>
    </xf>
    <xf numFmtId="4" fontId="16" fillId="2" borderId="1" xfId="14" applyNumberFormat="1" applyFont="1" applyFill="1" applyBorder="1" applyAlignment="1">
      <alignment horizontal="center" vertical="center"/>
    </xf>
    <xf numFmtId="0" fontId="16" fillId="2" borderId="1" xfId="14" applyNumberFormat="1" applyFont="1" applyFill="1" applyBorder="1" applyAlignment="1">
      <alignment horizontal="center" vertical="center" wrapText="1"/>
    </xf>
    <xf numFmtId="0" fontId="16" fillId="2" borderId="1" xfId="19" applyNumberFormat="1" applyFont="1" applyFill="1" applyBorder="1" applyAlignment="1">
      <alignment horizontal="center" vertical="center" wrapText="1"/>
    </xf>
    <xf numFmtId="14" fontId="16" fillId="0" borderId="1" xfId="14" applyNumberFormat="1" applyFont="1" applyFill="1" applyBorder="1" applyAlignment="1">
      <alignment horizontal="center" vertical="center"/>
    </xf>
    <xf numFmtId="0" fontId="59" fillId="2" borderId="1" xfId="0" applyFont="1" applyFill="1" applyBorder="1" applyAlignment="1">
      <alignment horizontal="center" vertical="center" wrapText="1"/>
    </xf>
    <xf numFmtId="0" fontId="60" fillId="0" borderId="1" xfId="0" applyFont="1" applyBorder="1" applyAlignment="1">
      <alignment horizontal="center" vertical="center"/>
    </xf>
    <xf numFmtId="0" fontId="60" fillId="2" borderId="1" xfId="19" applyNumberFormat="1" applyFont="1" applyFill="1" applyBorder="1" applyAlignment="1">
      <alignment horizontal="center" vertical="center" wrapText="1"/>
    </xf>
    <xf numFmtId="0" fontId="60" fillId="2" borderId="1" xfId="267" applyFont="1" applyFill="1" applyBorder="1" applyAlignment="1">
      <alignment horizontal="center" vertical="center" wrapText="1"/>
    </xf>
    <xf numFmtId="0" fontId="60" fillId="2" borderId="1" xfId="0" applyFont="1" applyFill="1" applyBorder="1" applyAlignment="1">
      <alignment horizontal="center" vertical="center" wrapText="1"/>
    </xf>
    <xf numFmtId="0" fontId="60" fillId="2" borderId="1" xfId="14"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1" xfId="2" applyFont="1" applyFill="1" applyBorder="1" applyAlignment="1">
      <alignment horizontal="center" vertical="center" wrapText="1"/>
    </xf>
    <xf numFmtId="0" fontId="60" fillId="2" borderId="1" xfId="2" applyFont="1" applyFill="1" applyBorder="1" applyAlignment="1">
      <alignment horizontal="center" vertical="center" wrapText="1"/>
    </xf>
    <xf numFmtId="0" fontId="64" fillId="2" borderId="1" xfId="14" applyFont="1" applyFill="1" applyBorder="1" applyAlignment="1">
      <alignment horizontal="center" vertical="center" wrapText="1"/>
    </xf>
    <xf numFmtId="3" fontId="64" fillId="2" borderId="1" xfId="14" applyNumberFormat="1" applyFont="1" applyFill="1" applyBorder="1" applyAlignment="1">
      <alignment horizontal="center" vertical="center" wrapText="1"/>
    </xf>
    <xf numFmtId="4" fontId="64" fillId="2" borderId="1" xfId="14" applyNumberFormat="1" applyFont="1" applyFill="1" applyBorder="1" applyAlignment="1">
      <alignment horizontal="center" vertical="center" wrapText="1"/>
    </xf>
    <xf numFmtId="3" fontId="60" fillId="2" borderId="1" xfId="14" applyNumberFormat="1" applyFont="1" applyFill="1" applyBorder="1" applyAlignment="1">
      <alignment horizontal="center" vertical="center" wrapText="1"/>
    </xf>
    <xf numFmtId="0" fontId="60" fillId="2" borderId="1" xfId="14" applyNumberFormat="1" applyFont="1" applyFill="1" applyBorder="1" applyAlignment="1">
      <alignment horizontal="center" vertical="center" wrapText="1"/>
    </xf>
    <xf numFmtId="0" fontId="60" fillId="0" borderId="1" xfId="19" applyNumberFormat="1" applyFont="1" applyFill="1" applyBorder="1" applyAlignment="1">
      <alignment horizontal="center" vertical="center" wrapText="1"/>
    </xf>
    <xf numFmtId="0" fontId="60" fillId="36" borderId="1" xfId="0" applyFont="1" applyFill="1" applyBorder="1" applyAlignment="1">
      <alignment horizontal="center" vertical="center" wrapText="1"/>
    </xf>
    <xf numFmtId="0" fontId="60" fillId="2" borderId="1" xfId="19" applyFont="1" applyFill="1" applyBorder="1" applyAlignment="1">
      <alignment horizontal="center" vertical="center" wrapText="1"/>
    </xf>
    <xf numFmtId="0" fontId="60" fillId="2" borderId="1" xfId="211" applyFont="1" applyFill="1" applyBorder="1" applyAlignment="1">
      <alignment horizontal="center" vertical="center" wrapText="1"/>
    </xf>
    <xf numFmtId="4" fontId="60" fillId="2" borderId="1" xfId="14" applyNumberFormat="1" applyFont="1" applyFill="1" applyBorder="1" applyAlignment="1">
      <alignment horizontal="center" vertical="center" wrapText="1"/>
    </xf>
    <xf numFmtId="0" fontId="16" fillId="0" borderId="1" xfId="1" applyFont="1" applyBorder="1" applyAlignment="1">
      <alignment horizontal="center" vertical="center" wrapText="1"/>
    </xf>
    <xf numFmtId="4" fontId="16" fillId="0" borderId="1" xfId="0" applyNumberFormat="1" applyFont="1" applyFill="1" applyBorder="1" applyAlignment="1">
      <alignment horizontal="center" vertical="center" wrapText="1"/>
    </xf>
    <xf numFmtId="4" fontId="16" fillId="0" borderId="1" xfId="14" applyNumberFormat="1" applyFont="1" applyFill="1" applyBorder="1" applyAlignment="1">
      <alignment horizontal="center" vertical="center"/>
    </xf>
    <xf numFmtId="0" fontId="60" fillId="0" borderId="1" xfId="0" applyFont="1" applyBorder="1" applyAlignment="1">
      <alignment horizontal="center" vertical="center" wrapText="1"/>
    </xf>
    <xf numFmtId="0" fontId="60" fillId="2" borderId="1" xfId="14" applyFont="1" applyFill="1" applyBorder="1" applyAlignment="1">
      <alignment horizontal="center" vertical="center"/>
    </xf>
    <xf numFmtId="0" fontId="60" fillId="0" borderId="1" xfId="14" applyFont="1" applyBorder="1" applyAlignment="1">
      <alignment horizontal="center" vertical="center" wrapText="1"/>
    </xf>
    <xf numFmtId="3" fontId="60" fillId="2" borderId="1" xfId="14" applyNumberFormat="1" applyFont="1" applyFill="1" applyBorder="1" applyAlignment="1">
      <alignment horizontal="center" vertical="center"/>
    </xf>
    <xf numFmtId="4" fontId="60" fillId="2" borderId="1" xfId="14" applyNumberFormat="1" applyFont="1" applyFill="1" applyBorder="1" applyAlignment="1">
      <alignment horizontal="center" vertical="center"/>
    </xf>
    <xf numFmtId="4" fontId="60" fillId="0" borderId="1" xfId="0" applyNumberFormat="1" applyFont="1" applyFill="1" applyBorder="1" applyAlignment="1">
      <alignment horizontal="center" vertical="center" wrapText="1"/>
    </xf>
    <xf numFmtId="4" fontId="60" fillId="0" borderId="1" xfId="14" applyNumberFormat="1" applyFont="1" applyFill="1" applyBorder="1" applyAlignment="1">
      <alignment horizontal="center" vertical="center"/>
    </xf>
    <xf numFmtId="0" fontId="22" fillId="2" borderId="1" xfId="0" applyFont="1" applyFill="1" applyBorder="1" applyAlignment="1">
      <alignment horizontal="center" vertical="center" wrapText="1"/>
    </xf>
    <xf numFmtId="0" fontId="60" fillId="0" borderId="1" xfId="14" applyFont="1" applyFill="1" applyBorder="1" applyAlignment="1">
      <alignment horizontal="center" vertical="center" wrapText="1"/>
    </xf>
    <xf numFmtId="0" fontId="60" fillId="0" borderId="1" xfId="14" applyFont="1" applyBorder="1" applyAlignment="1">
      <alignment horizontal="center" vertical="center"/>
    </xf>
    <xf numFmtId="0" fontId="60" fillId="0" borderId="1" xfId="13" applyFont="1" applyBorder="1" applyAlignment="1">
      <alignment horizontal="center" vertical="center" wrapText="1"/>
    </xf>
    <xf numFmtId="0" fontId="60" fillId="0" borderId="1" xfId="19" applyFont="1" applyBorder="1" applyAlignment="1">
      <alignment horizontal="center" vertical="center" wrapText="1"/>
    </xf>
    <xf numFmtId="0" fontId="60" fillId="0" borderId="20" xfId="14" applyFont="1" applyBorder="1" applyAlignment="1">
      <alignment horizontal="center" vertical="center"/>
    </xf>
    <xf numFmtId="43" fontId="60" fillId="0" borderId="1" xfId="178" applyFont="1" applyBorder="1" applyAlignment="1">
      <alignment horizontal="center" vertical="center"/>
    </xf>
    <xf numFmtId="0" fontId="16" fillId="0" borderId="1" xfId="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4" fontId="22" fillId="0" borderId="1" xfId="14" applyNumberFormat="1" applyFont="1" applyFill="1" applyBorder="1" applyAlignment="1">
      <alignment horizontal="center" vertical="center"/>
    </xf>
    <xf numFmtId="0" fontId="61" fillId="0" borderId="2" xfId="13" applyFont="1" applyBorder="1" applyAlignment="1">
      <alignment horizontal="center" vertical="center" wrapText="1"/>
    </xf>
    <xf numFmtId="4" fontId="22" fillId="0" borderId="0" xfId="0" applyNumberFormat="1" applyFont="1"/>
    <xf numFmtId="0" fontId="57" fillId="0" borderId="17" xfId="0" applyFont="1" applyBorder="1" applyAlignment="1">
      <alignment horizontal="center"/>
    </xf>
  </cellXfs>
  <cellStyles count="271">
    <cellStyle name="_2006 проект соцсферы ММГ" xfId="25"/>
    <cellStyle name="_5(1).Макат 2007 г с расш.на 18.05.06г." xfId="26"/>
    <cellStyle name="_MOL_Caspian_2005_1_3_work_2file_08-05" xfId="27"/>
    <cellStyle name="_MOL_Caspian_2005_1_3_work_file_09-05" xfId="28"/>
    <cellStyle name="_Ком. услуги" xfId="29"/>
    <cellStyle name="_ММГ СС-2007" xfId="30"/>
    <cellStyle name="_Формы финансовой отчетности МСФО за 1 quarter 2007 год" xfId="31"/>
    <cellStyle name="”ќђќ‘ћ‚›‰" xfId="32"/>
    <cellStyle name="”љ‘ђћ‚ђќќ›‰" xfId="33"/>
    <cellStyle name="„…ќ…†ќ›‰" xfId="34"/>
    <cellStyle name="‡ђѓћ‹ћ‚ћљ1" xfId="35"/>
    <cellStyle name="‡ђѓћ‹ћ‚ћљ2" xfId="36"/>
    <cellStyle name="’ћѓћ‚›‰" xfId="37"/>
    <cellStyle name="1tizedes" xfId="38"/>
    <cellStyle name="20% - Акцент1 2" xfId="39"/>
    <cellStyle name="20% - Акцент2 2" xfId="40"/>
    <cellStyle name="20% - Акцент3 2" xfId="41"/>
    <cellStyle name="20% - Акцент4 2" xfId="42"/>
    <cellStyle name="20% - Акцент5 2" xfId="43"/>
    <cellStyle name="20% - Акцент6 2" xfId="44"/>
    <cellStyle name="2tizedes" xfId="45"/>
    <cellStyle name="40% - Акцент1 2" xfId="46"/>
    <cellStyle name="40% - Акцент2 2" xfId="47"/>
    <cellStyle name="40% - Акцент3 2" xfId="48"/>
    <cellStyle name="40% - Акцент4 2" xfId="49"/>
    <cellStyle name="40% - Акцент5 2" xfId="50"/>
    <cellStyle name="40% - Акцент6 2" xfId="51"/>
    <cellStyle name="60% - Акцент1 2" xfId="52"/>
    <cellStyle name="60% - Акцент2 2" xfId="53"/>
    <cellStyle name="60% - Акцент3 2" xfId="54"/>
    <cellStyle name="60% - Акцент4 2" xfId="55"/>
    <cellStyle name="60% - Акцент5 2" xfId="56"/>
    <cellStyle name="60% - Акцент6 2" xfId="57"/>
    <cellStyle name="Comma 2" xfId="268"/>
    <cellStyle name="Currency [0]" xfId="58"/>
    <cellStyle name="dátumig" xfId="59"/>
    <cellStyle name="dátumtól" xfId="60"/>
    <cellStyle name="Euro" xfId="61"/>
    <cellStyle name="Ezres_Final Interpretation Cost Estimate 110707" xfId="62"/>
    <cellStyle name="hó.    ." xfId="63"/>
    <cellStyle name="hó. nap." xfId="64"/>
    <cellStyle name="hungarian_date" xfId="65"/>
    <cellStyle name="nap" xfId="66"/>
    <cellStyle name="Normal 1" xfId="67"/>
    <cellStyle name="Normal 2" xfId="68"/>
    <cellStyle name="Normal 2 3 2" xfId="2"/>
    <cellStyle name="Normal 2 3 2 2" xfId="5"/>
    <cellStyle name="Normal 3" xfId="69"/>
    <cellStyle name="Normal 3 2" xfId="70"/>
    <cellStyle name="Normál_2007WP" xfId="71"/>
    <cellStyle name="Normal1" xfId="72"/>
    <cellStyle name="piw#" xfId="73"/>
    <cellStyle name="piw%" xfId="74"/>
    <cellStyle name="Price_Body" xfId="75"/>
    <cellStyle name="SAS FM Client calculated data cell (data entry table)" xfId="76"/>
    <cellStyle name="SAS FM Client calculated data cell (data entry table) 2" xfId="77"/>
    <cellStyle name="SAS FM Client calculated data cell (read only table)" xfId="78"/>
    <cellStyle name="SAS FM Client calculated data cell (read only table) 2" xfId="79"/>
    <cellStyle name="SAS FM Column drillable header" xfId="80"/>
    <cellStyle name="SAS FM Column drillable header 2" xfId="81"/>
    <cellStyle name="SAS FM Column header" xfId="82"/>
    <cellStyle name="SAS FM Column header 2" xfId="83"/>
    <cellStyle name="SAS FM Drill path" xfId="84"/>
    <cellStyle name="SAS FM Invalid data cell" xfId="85"/>
    <cellStyle name="SAS FM Invalid data cell 2" xfId="86"/>
    <cellStyle name="SAS FM Read-only data cell (data entry table)" xfId="87"/>
    <cellStyle name="SAS FM Read-only data cell (data entry table) 2" xfId="88"/>
    <cellStyle name="SAS FM Read-only data cell (data entry table) 3" xfId="89"/>
    <cellStyle name="SAS FM Read-only data cell (read-only table)" xfId="90"/>
    <cellStyle name="SAS FM Read-only data cell (read-only table) 2" xfId="91"/>
    <cellStyle name="SAS FM Read-only data cell (read-only table) 3" xfId="92"/>
    <cellStyle name="SAS FM Read-only data cell (read-only table) 4" xfId="93"/>
    <cellStyle name="SAS FM Row drillable header" xfId="94"/>
    <cellStyle name="SAS FM Row drillable header 2" xfId="95"/>
    <cellStyle name="SAS FM Row header" xfId="96"/>
    <cellStyle name="SAS FM Row header 2" xfId="97"/>
    <cellStyle name="SAS FM Slicers" xfId="98"/>
    <cellStyle name="SAS FM Slicers 2" xfId="99"/>
    <cellStyle name="SAS FM Slicers_Лист3" xfId="100"/>
    <cellStyle name="SAS FM Writeable data cell" xfId="101"/>
    <cellStyle name="SAS FM Writeable data cell 2" xfId="102"/>
    <cellStyle name="Standard_RAZ_01" xfId="103"/>
    <cellStyle name="Style 1" xfId="3"/>
    <cellStyle name="Акцент1 2" xfId="104"/>
    <cellStyle name="Акцент2 2" xfId="105"/>
    <cellStyle name="Акцент3 2" xfId="106"/>
    <cellStyle name="Акцент4 2" xfId="107"/>
    <cellStyle name="Акцент5 2" xfId="108"/>
    <cellStyle name="Акцент6 2" xfId="109"/>
    <cellStyle name="Беззащитный" xfId="110"/>
    <cellStyle name="Ввод  2" xfId="111"/>
    <cellStyle name="Вывод 2" xfId="112"/>
    <cellStyle name="Вычисление 2" xfId="113"/>
    <cellStyle name="Денежный 2" xfId="23"/>
    <cellStyle name="Денежный 2 2" xfId="114"/>
    <cellStyle name="Денежный 2 3" xfId="239"/>
    <cellStyle name="Денежный 3" xfId="115"/>
    <cellStyle name="Денежный 4" xfId="116"/>
    <cellStyle name="Денежный 4 2" xfId="223"/>
    <cellStyle name="Денежный 5" xfId="117"/>
    <cellStyle name="Денежный 5 2" xfId="192"/>
    <cellStyle name="Денежный 5 2 2" xfId="245"/>
    <cellStyle name="Денежный 5 3" xfId="194"/>
    <cellStyle name="Денежный 5 3 2" xfId="247"/>
    <cellStyle name="Денежный 5 4" xfId="201"/>
    <cellStyle name="Денежный 5 4 2" xfId="253"/>
    <cellStyle name="Денежный 5 5" xfId="204"/>
    <cellStyle name="Денежный 5 5 2" xfId="254"/>
    <cellStyle name="Денежный 5 6" xfId="213"/>
    <cellStyle name="Денежный 5 6 2" xfId="259"/>
    <cellStyle name="Денежный 5 7" xfId="224"/>
    <cellStyle name="Денежный 6" xfId="199"/>
    <cellStyle name="Денежный 6 2" xfId="251"/>
    <cellStyle name="Заголовок 1 2" xfId="118"/>
    <cellStyle name="Заголовок 2 2" xfId="119"/>
    <cellStyle name="Заголовок 3 2" xfId="120"/>
    <cellStyle name="Заголовок 4 2" xfId="121"/>
    <cellStyle name="Защитный" xfId="122"/>
    <cellStyle name="Итог 2" xfId="123"/>
    <cellStyle name="КАНДАГАЧ тел3-33-96" xfId="124"/>
    <cellStyle name="Контрольная ячейка 2" xfId="125"/>
    <cellStyle name="Название 2" xfId="126"/>
    <cellStyle name="Нейтральный 2" xfId="127"/>
    <cellStyle name="Обычный" xfId="0" builtinId="0"/>
    <cellStyle name="Обычный 10" xfId="128"/>
    <cellStyle name="Обычный 10 2" xfId="129"/>
    <cellStyle name="Обычный 10 3" xfId="130"/>
    <cellStyle name="Обычный 11" xfId="131"/>
    <cellStyle name="Обычный 12" xfId="132"/>
    <cellStyle name="Обычный 13" xfId="15"/>
    <cellStyle name="Обычный 14" xfId="17"/>
    <cellStyle name="Обычный 14 2" xfId="133"/>
    <cellStyle name="Обычный 15" xfId="21"/>
    <cellStyle name="Обычный 15 2" xfId="134"/>
    <cellStyle name="Обычный 15 2 2" xfId="241"/>
    <cellStyle name="Обычный 15 3" xfId="193"/>
    <cellStyle name="Обычный 15 3 2" xfId="246"/>
    <cellStyle name="Обычный 15 4" xfId="195"/>
    <cellStyle name="Обычный 15 4 2" xfId="248"/>
    <cellStyle name="Обычный 15 5" xfId="200"/>
    <cellStyle name="Обычный 15 5 2" xfId="252"/>
    <cellStyle name="Обычный 15 6" xfId="205"/>
    <cellStyle name="Обычный 15 6 2" xfId="214"/>
    <cellStyle name="Обычный 15 6 2 2" xfId="260"/>
    <cellStyle name="Обычный 15 6 3" xfId="226"/>
    <cellStyle name="Обычный 15 7" xfId="211"/>
    <cellStyle name="Обычный 15 7 2" xfId="227"/>
    <cellStyle name="Обычный 15 8" xfId="225"/>
    <cellStyle name="Обычный 15 9" xfId="266"/>
    <cellStyle name="Обычный 16" xfId="135"/>
    <cellStyle name="Обычный 16 2" xfId="228"/>
    <cellStyle name="Обычный 17" xfId="22"/>
    <cellStyle name="Обычный 17 2" xfId="229"/>
    <cellStyle name="Обычный 18" xfId="136"/>
    <cellStyle name="Обычный 19" xfId="188"/>
    <cellStyle name="Обычный 19 2" xfId="203"/>
    <cellStyle name="Обычный 19 3" xfId="242"/>
    <cellStyle name="Обычный 2" xfId="1"/>
    <cellStyle name="Обычный 2 2" xfId="4"/>
    <cellStyle name="Обычный 2 2 2" xfId="139"/>
    <cellStyle name="Обычный 2 2 2 2" xfId="14"/>
    <cellStyle name="Обычный 2 2 3" xfId="140"/>
    <cellStyle name="Обычный 2 2 4" xfId="138"/>
    <cellStyle name="Обычный 2 3" xfId="141"/>
    <cellStyle name="Обычный 2 4" xfId="142"/>
    <cellStyle name="Обычный 2 5" xfId="13"/>
    <cellStyle name="Обычный 2 6" xfId="137"/>
    <cellStyle name="Обычный 2_План ГЗ на 2011г  первочередные " xfId="16"/>
    <cellStyle name="Обычный 20" xfId="190"/>
    <cellStyle name="Обычный 20 2" xfId="243"/>
    <cellStyle name="Обычный 21" xfId="191"/>
    <cellStyle name="Обычный 21 2" xfId="244"/>
    <cellStyle name="Обычный 22" xfId="196"/>
    <cellStyle name="Обычный 23" xfId="197"/>
    <cellStyle name="Обычный 23 2" xfId="249"/>
    <cellStyle name="Обычный 24" xfId="198"/>
    <cellStyle name="Обычный 24 2" xfId="250"/>
    <cellStyle name="Обычный 25" xfId="202"/>
    <cellStyle name="Обычный 26" xfId="207"/>
    <cellStyle name="Обычный 27" xfId="208"/>
    <cellStyle name="Обычный 27 2" xfId="255"/>
    <cellStyle name="Обычный 28" xfId="209"/>
    <cellStyle name="Обычный 28 2" xfId="256"/>
    <cellStyle name="Обычный 29" xfId="210"/>
    <cellStyle name="Обычный 29 2" xfId="257"/>
    <cellStyle name="Обычный 3" xfId="7"/>
    <cellStyle name="Обычный 3 2" xfId="144"/>
    <cellStyle name="Обычный 3 3" xfId="143"/>
    <cellStyle name="Обычный 3 4" xfId="237"/>
    <cellStyle name="Обычный 30" xfId="212"/>
    <cellStyle name="Обычный 30 2" xfId="258"/>
    <cellStyle name="Обычный 31" xfId="145"/>
    <cellStyle name="Обычный 32" xfId="146"/>
    <cellStyle name="Обычный 33" xfId="215"/>
    <cellStyle name="Обычный 33 2" xfId="261"/>
    <cellStyle name="Обычный 34" xfId="147"/>
    <cellStyle name="Обычный 35" xfId="148"/>
    <cellStyle name="Обычный 36" xfId="149"/>
    <cellStyle name="Обычный 37" xfId="150"/>
    <cellStyle name="Обычный 38" xfId="151"/>
    <cellStyle name="Обычный 39" xfId="152"/>
    <cellStyle name="Обычный 4" xfId="8"/>
    <cellStyle name="Обычный 4 2" xfId="154"/>
    <cellStyle name="Обычный 4 3" xfId="155"/>
    <cellStyle name="Обычный 4 4" xfId="153"/>
    <cellStyle name="Обычный 4 5" xfId="269"/>
    <cellStyle name="Обычный 40" xfId="156"/>
    <cellStyle name="Обычный 41" xfId="216"/>
    <cellStyle name="Обычный 41 2" xfId="230"/>
    <cellStyle name="Обычный 42" xfId="217"/>
    <cellStyle name="Обычный 42 2" xfId="262"/>
    <cellStyle name="Обычный 43" xfId="218"/>
    <cellStyle name="Обычный 43 2" xfId="263"/>
    <cellStyle name="Обычный 44" xfId="219"/>
    <cellStyle name="Обычный 44 2" xfId="231"/>
    <cellStyle name="Обычный 44 3" xfId="265"/>
    <cellStyle name="Обычный 45" xfId="220"/>
    <cellStyle name="Обычный 45 2" xfId="264"/>
    <cellStyle name="Обычный 46" xfId="221"/>
    <cellStyle name="Обычный 46 2" xfId="232"/>
    <cellStyle name="Обычный 47" xfId="222"/>
    <cellStyle name="Обычный 47 2" xfId="233"/>
    <cellStyle name="Обычный 48" xfId="236"/>
    <cellStyle name="Обычный 5" xfId="6"/>
    <cellStyle name="Обычный 5 2" xfId="158"/>
    <cellStyle name="Обычный 5 3" xfId="157"/>
    <cellStyle name="Обычный 6" xfId="12"/>
    <cellStyle name="Обычный 6 2" xfId="160"/>
    <cellStyle name="Обычный 6 3" xfId="161"/>
    <cellStyle name="Обычный 6 4" xfId="159"/>
    <cellStyle name="Обычный 6 5" xfId="238"/>
    <cellStyle name="Обычный 7" xfId="18"/>
    <cellStyle name="Обычный 7 2" xfId="162"/>
    <cellStyle name="Обычный 8" xfId="163"/>
    <cellStyle name="Обычный 8 2" xfId="164"/>
    <cellStyle name="Обычный 9" xfId="165"/>
    <cellStyle name="Обычный 9 2" xfId="166"/>
    <cellStyle name="Обычный 9 3" xfId="167"/>
    <cellStyle name="Обычный_Лист2" xfId="267"/>
    <cellStyle name="Плохой 2" xfId="168"/>
    <cellStyle name="Пояснение 2" xfId="169"/>
    <cellStyle name="Примечание 2" xfId="170"/>
    <cellStyle name="Процентный 2" xfId="171"/>
    <cellStyle name="Связанная ячейка 2" xfId="172"/>
    <cellStyle name="Стиль 1" xfId="19"/>
    <cellStyle name="Стиль 1 2" xfId="20"/>
    <cellStyle name="Стиль 1 3" xfId="173"/>
    <cellStyle name="Стиль 1 4" xfId="189"/>
    <cellStyle name="Стиль_названий" xfId="174"/>
    <cellStyle name="Текст предупреждения 2" xfId="175"/>
    <cellStyle name="Тысячи [0]_3Com" xfId="176"/>
    <cellStyle name="Тысячи_3Com" xfId="177"/>
    <cellStyle name="Финансовый" xfId="270" builtinId="3"/>
    <cellStyle name="Финансовый 2" xfId="10"/>
    <cellStyle name="Финансовый 2 2" xfId="179"/>
    <cellStyle name="Финансовый 2 3" xfId="178"/>
    <cellStyle name="Финансовый 3" xfId="11"/>
    <cellStyle name="Финансовый 3 2" xfId="181"/>
    <cellStyle name="Финансовый 3 3" xfId="182"/>
    <cellStyle name="Финансовый 3 4" xfId="180"/>
    <cellStyle name="Финансовый 4" xfId="9"/>
    <cellStyle name="Финансовый 4 2" xfId="183"/>
    <cellStyle name="Финансовый 5" xfId="24"/>
    <cellStyle name="Финансовый 5 2" xfId="184"/>
    <cellStyle name="Финансовый 5 3" xfId="240"/>
    <cellStyle name="Финансовый 6" xfId="185"/>
    <cellStyle name="Финансовый 6 2" xfId="234"/>
    <cellStyle name="Финансовый 7" xfId="206"/>
    <cellStyle name="Финансовый 8" xfId="235"/>
    <cellStyle name="Хороший 2" xfId="186"/>
    <cellStyle name="Џђћ–…ќ’ќ›‰" xfId="18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tabSelected="1" zoomScale="80" zoomScaleNormal="80" workbookViewId="0">
      <selection activeCell="N10" sqref="N10"/>
    </sheetView>
  </sheetViews>
  <sheetFormatPr defaultRowHeight="12.75"/>
  <cols>
    <col min="1" max="1" width="10.140625" style="30" customWidth="1"/>
    <col min="2" max="3" width="9.140625" style="30"/>
    <col min="4" max="4" width="12" style="30" customWidth="1"/>
    <col min="5" max="5" width="26.7109375" style="30" customWidth="1"/>
    <col min="6" max="6" width="23.85546875" style="30" customWidth="1"/>
    <col min="7" max="7" width="31.140625" style="30" customWidth="1"/>
    <col min="8" max="8" width="32" style="30" customWidth="1"/>
    <col min="9" max="9" width="33" style="30" customWidth="1"/>
    <col min="10" max="10" width="32" style="30" customWidth="1"/>
    <col min="11" max="12" width="9.140625" style="30"/>
    <col min="13" max="13" width="11.42578125" style="30" customWidth="1"/>
    <col min="14" max="14" width="11.85546875" style="30" customWidth="1"/>
    <col min="15" max="15" width="13.28515625" style="30" customWidth="1"/>
    <col min="16" max="16" width="15.5703125" style="30" customWidth="1"/>
    <col min="17" max="17" width="9.140625" style="30" customWidth="1"/>
    <col min="18" max="18" width="16.85546875" style="30" customWidth="1"/>
    <col min="19" max="19" width="31.28515625" style="30" customWidth="1"/>
    <col min="20" max="20" width="9.140625" style="30" customWidth="1"/>
    <col min="21" max="21" width="11.28515625" style="30" customWidth="1"/>
    <col min="22" max="22" width="9.140625" style="30" customWidth="1"/>
    <col min="23" max="23" width="17.42578125" style="30" customWidth="1"/>
    <col min="24" max="24" width="19.42578125" style="30" customWidth="1"/>
    <col min="25" max="25" width="18" style="30" customWidth="1"/>
    <col min="26" max="26" width="6.5703125" style="30" customWidth="1"/>
    <col min="27" max="27" width="9.140625" style="30"/>
    <col min="28" max="28" width="18" style="30" customWidth="1"/>
    <col min="29" max="16384" width="9.140625" style="30"/>
  </cols>
  <sheetData>
    <row r="1" spans="1:28">
      <c r="X1" s="31" t="s">
        <v>30</v>
      </c>
    </row>
    <row r="2" spans="1:28">
      <c r="X2" s="31" t="s">
        <v>196</v>
      </c>
    </row>
    <row r="4" spans="1:28">
      <c r="B4" s="123" t="s">
        <v>50</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row>
    <row r="5" spans="1:28" ht="77.25" thickBot="1">
      <c r="A5" s="32"/>
      <c r="B5" s="5" t="s">
        <v>0</v>
      </c>
      <c r="C5" s="5" t="s">
        <v>1</v>
      </c>
      <c r="D5" s="2" t="s">
        <v>2</v>
      </c>
      <c r="E5" s="5" t="s">
        <v>3</v>
      </c>
      <c r="F5" s="5" t="s">
        <v>4</v>
      </c>
      <c r="G5" s="5" t="s">
        <v>5</v>
      </c>
      <c r="H5" s="5" t="s">
        <v>6</v>
      </c>
      <c r="I5" s="5" t="s">
        <v>7</v>
      </c>
      <c r="J5" s="5" t="s">
        <v>8</v>
      </c>
      <c r="K5" s="5" t="s">
        <v>9</v>
      </c>
      <c r="L5" s="5" t="s">
        <v>10</v>
      </c>
      <c r="M5" s="5" t="s">
        <v>11</v>
      </c>
      <c r="N5" s="5" t="s">
        <v>12</v>
      </c>
      <c r="O5" s="5" t="s">
        <v>13</v>
      </c>
      <c r="P5" s="5" t="s">
        <v>14</v>
      </c>
      <c r="Q5" s="5" t="s">
        <v>15</v>
      </c>
      <c r="R5" s="5" t="s">
        <v>16</v>
      </c>
      <c r="S5" s="3" t="s">
        <v>17</v>
      </c>
      <c r="T5" s="3" t="s">
        <v>18</v>
      </c>
      <c r="U5" s="3" t="s">
        <v>19</v>
      </c>
      <c r="V5" s="4" t="s">
        <v>20</v>
      </c>
      <c r="W5" s="5" t="s">
        <v>21</v>
      </c>
      <c r="X5" s="5" t="s">
        <v>22</v>
      </c>
      <c r="Y5" s="5" t="s">
        <v>23</v>
      </c>
      <c r="Z5" s="5" t="s">
        <v>24</v>
      </c>
      <c r="AA5" s="5" t="s">
        <v>25</v>
      </c>
      <c r="AB5" s="5" t="s">
        <v>26</v>
      </c>
    </row>
    <row r="6" spans="1:28" ht="13.5">
      <c r="A6" s="32"/>
      <c r="B6" s="14">
        <v>1</v>
      </c>
      <c r="C6" s="15">
        <v>2</v>
      </c>
      <c r="D6" s="15">
        <v>3</v>
      </c>
      <c r="E6" s="15">
        <v>4</v>
      </c>
      <c r="F6" s="15"/>
      <c r="G6" s="15">
        <v>5</v>
      </c>
      <c r="H6" s="15"/>
      <c r="I6" s="15">
        <v>6</v>
      </c>
      <c r="J6" s="15"/>
      <c r="K6" s="15">
        <v>7</v>
      </c>
      <c r="L6" s="15">
        <v>8</v>
      </c>
      <c r="M6" s="15">
        <v>9</v>
      </c>
      <c r="N6" s="15">
        <v>10</v>
      </c>
      <c r="O6" s="15">
        <v>11</v>
      </c>
      <c r="P6" s="15">
        <v>12</v>
      </c>
      <c r="Q6" s="15">
        <v>13</v>
      </c>
      <c r="R6" s="15">
        <v>14</v>
      </c>
      <c r="S6" s="15">
        <v>15</v>
      </c>
      <c r="T6" s="15">
        <v>16</v>
      </c>
      <c r="U6" s="15">
        <v>17</v>
      </c>
      <c r="V6" s="15">
        <v>18</v>
      </c>
      <c r="W6" s="15">
        <v>19</v>
      </c>
      <c r="X6" s="15">
        <v>20</v>
      </c>
      <c r="Y6" s="15">
        <v>21</v>
      </c>
      <c r="Z6" s="15">
        <v>22</v>
      </c>
      <c r="AA6" s="15">
        <v>23</v>
      </c>
      <c r="AB6" s="15">
        <v>24</v>
      </c>
    </row>
    <row r="7" spans="1:28" ht="13.5">
      <c r="A7" s="34"/>
      <c r="B7" s="35" t="s">
        <v>35</v>
      </c>
      <c r="C7" s="55"/>
      <c r="D7" s="55"/>
      <c r="E7" s="55"/>
      <c r="F7" s="55"/>
      <c r="G7" s="55"/>
      <c r="H7" s="55"/>
      <c r="I7" s="55"/>
      <c r="J7" s="55"/>
      <c r="K7" s="55"/>
      <c r="L7" s="55"/>
      <c r="M7" s="55"/>
      <c r="N7" s="55"/>
      <c r="O7" s="55"/>
      <c r="P7" s="55"/>
      <c r="Q7" s="55"/>
      <c r="R7" s="55"/>
      <c r="S7" s="55"/>
      <c r="T7" s="55"/>
      <c r="U7" s="55"/>
      <c r="V7" s="55"/>
      <c r="W7" s="55"/>
      <c r="X7" s="55"/>
      <c r="Y7" s="55"/>
      <c r="Z7" s="55"/>
      <c r="AA7" s="55"/>
      <c r="AB7" s="55"/>
    </row>
    <row r="8" spans="1:28" ht="13.5">
      <c r="A8" s="34"/>
      <c r="B8" s="35" t="s">
        <v>59</v>
      </c>
      <c r="C8" s="55"/>
      <c r="D8" s="55"/>
      <c r="E8" s="55"/>
      <c r="F8" s="55"/>
      <c r="G8" s="55"/>
      <c r="H8" s="55"/>
      <c r="I8" s="55"/>
      <c r="J8" s="55"/>
      <c r="K8" s="55"/>
      <c r="L8" s="55"/>
      <c r="M8" s="55"/>
      <c r="N8" s="55"/>
      <c r="O8" s="55"/>
      <c r="P8" s="55"/>
      <c r="Q8" s="55"/>
      <c r="R8" s="55"/>
      <c r="S8" s="55"/>
      <c r="T8" s="55"/>
      <c r="U8" s="55"/>
      <c r="V8" s="55"/>
      <c r="W8" s="55"/>
      <c r="X8" s="55"/>
      <c r="Y8" s="55"/>
      <c r="Z8" s="55"/>
      <c r="AA8" s="55"/>
      <c r="AB8" s="55"/>
    </row>
    <row r="9" spans="1:28" ht="89.25">
      <c r="A9" s="34" t="s">
        <v>145</v>
      </c>
      <c r="B9" s="83" t="s">
        <v>132</v>
      </c>
      <c r="C9" s="84" t="s">
        <v>31</v>
      </c>
      <c r="D9" s="104" t="s">
        <v>133</v>
      </c>
      <c r="E9" s="104" t="s">
        <v>134</v>
      </c>
      <c r="F9" s="86" t="s">
        <v>135</v>
      </c>
      <c r="G9" s="104" t="s">
        <v>136</v>
      </c>
      <c r="H9" s="86" t="s">
        <v>137</v>
      </c>
      <c r="I9" s="86" t="s">
        <v>138</v>
      </c>
      <c r="J9" s="86" t="s">
        <v>139</v>
      </c>
      <c r="K9" s="86" t="s">
        <v>36</v>
      </c>
      <c r="L9" s="105">
        <v>0</v>
      </c>
      <c r="M9" s="86">
        <v>710000000</v>
      </c>
      <c r="N9" s="98" t="s">
        <v>37</v>
      </c>
      <c r="O9" s="106" t="s">
        <v>140</v>
      </c>
      <c r="P9" s="86" t="s">
        <v>141</v>
      </c>
      <c r="Q9" s="105" t="s">
        <v>55</v>
      </c>
      <c r="R9" s="106" t="s">
        <v>142</v>
      </c>
      <c r="S9" s="87" t="s">
        <v>143</v>
      </c>
      <c r="T9" s="105">
        <v>796</v>
      </c>
      <c r="U9" s="105" t="s">
        <v>144</v>
      </c>
      <c r="V9" s="107">
        <v>1</v>
      </c>
      <c r="W9" s="108">
        <f>20019600</f>
        <v>20019600</v>
      </c>
      <c r="X9" s="109">
        <f>V9*W9</f>
        <v>20019600</v>
      </c>
      <c r="Y9" s="110">
        <f t="shared" ref="Y9:Y12" si="0">X9*1.12</f>
        <v>22421952.000000004</v>
      </c>
      <c r="Z9" s="105"/>
      <c r="AA9" s="95">
        <v>2015</v>
      </c>
      <c r="AB9" s="87" t="s">
        <v>147</v>
      </c>
    </row>
    <row r="10" spans="1:28" ht="191.25">
      <c r="A10" s="34" t="s">
        <v>57</v>
      </c>
      <c r="B10" s="83" t="s">
        <v>159</v>
      </c>
      <c r="C10" s="84" t="s">
        <v>31</v>
      </c>
      <c r="D10" s="104" t="s">
        <v>160</v>
      </c>
      <c r="E10" s="104" t="s">
        <v>161</v>
      </c>
      <c r="F10" s="86" t="s">
        <v>161</v>
      </c>
      <c r="G10" s="104" t="s">
        <v>162</v>
      </c>
      <c r="H10" s="86" t="s">
        <v>163</v>
      </c>
      <c r="I10" s="86"/>
      <c r="J10" s="86"/>
      <c r="K10" s="86" t="s">
        <v>88</v>
      </c>
      <c r="L10" s="105">
        <v>0</v>
      </c>
      <c r="M10" s="86">
        <v>710000000</v>
      </c>
      <c r="N10" s="98" t="s">
        <v>37</v>
      </c>
      <c r="O10" s="106" t="s">
        <v>140</v>
      </c>
      <c r="P10" s="86" t="s">
        <v>37</v>
      </c>
      <c r="Q10" s="105" t="s">
        <v>55</v>
      </c>
      <c r="R10" s="106" t="s">
        <v>142</v>
      </c>
      <c r="S10" s="87" t="s">
        <v>143</v>
      </c>
      <c r="T10" s="105">
        <v>796</v>
      </c>
      <c r="U10" s="105" t="s">
        <v>144</v>
      </c>
      <c r="V10" s="107">
        <v>7</v>
      </c>
      <c r="W10" s="108">
        <f>220000</f>
        <v>220000</v>
      </c>
      <c r="X10" s="109">
        <f>V10*W10</f>
        <v>1540000</v>
      </c>
      <c r="Y10" s="110">
        <f t="shared" si="0"/>
        <v>1724800.0000000002</v>
      </c>
      <c r="Z10" s="105"/>
      <c r="AA10" s="95">
        <v>2015</v>
      </c>
      <c r="AB10" s="105"/>
    </row>
    <row r="11" spans="1:28" ht="51">
      <c r="A11" s="34" t="s">
        <v>57</v>
      </c>
      <c r="B11" s="83" t="s">
        <v>164</v>
      </c>
      <c r="C11" s="84" t="s">
        <v>31</v>
      </c>
      <c r="D11" s="104" t="s">
        <v>165</v>
      </c>
      <c r="E11" s="104" t="s">
        <v>166</v>
      </c>
      <c r="F11" s="86" t="s">
        <v>166</v>
      </c>
      <c r="G11" s="104" t="s">
        <v>167</v>
      </c>
      <c r="H11" s="86" t="s">
        <v>168</v>
      </c>
      <c r="I11" s="86"/>
      <c r="J11" s="86"/>
      <c r="K11" s="86" t="s">
        <v>88</v>
      </c>
      <c r="L11" s="105">
        <v>0</v>
      </c>
      <c r="M11" s="86">
        <v>710000000</v>
      </c>
      <c r="N11" s="98" t="s">
        <v>37</v>
      </c>
      <c r="O11" s="106" t="s">
        <v>140</v>
      </c>
      <c r="P11" s="86" t="s">
        <v>37</v>
      </c>
      <c r="Q11" s="105" t="s">
        <v>55</v>
      </c>
      <c r="R11" s="106" t="s">
        <v>142</v>
      </c>
      <c r="S11" s="87" t="s">
        <v>143</v>
      </c>
      <c r="T11" s="105">
        <v>796</v>
      </c>
      <c r="U11" s="105" t="s">
        <v>144</v>
      </c>
      <c r="V11" s="107">
        <v>1</v>
      </c>
      <c r="W11" s="108">
        <f>1379800</f>
        <v>1379800</v>
      </c>
      <c r="X11" s="109">
        <f>V11*W11</f>
        <v>1379800</v>
      </c>
      <c r="Y11" s="110">
        <f t="shared" si="0"/>
        <v>1545376.0000000002</v>
      </c>
      <c r="Z11" s="105"/>
      <c r="AA11" s="95">
        <v>2015</v>
      </c>
      <c r="AB11" s="105"/>
    </row>
    <row r="12" spans="1:28" ht="38.25">
      <c r="A12" s="34" t="s">
        <v>57</v>
      </c>
      <c r="B12" s="83" t="s">
        <v>169</v>
      </c>
      <c r="C12" s="84" t="s">
        <v>31</v>
      </c>
      <c r="D12" s="104" t="s">
        <v>170</v>
      </c>
      <c r="E12" s="104" t="s">
        <v>171</v>
      </c>
      <c r="F12" s="86" t="s">
        <v>172</v>
      </c>
      <c r="G12" s="104" t="s">
        <v>171</v>
      </c>
      <c r="H12" s="86" t="s">
        <v>172</v>
      </c>
      <c r="I12" s="86"/>
      <c r="J12" s="86"/>
      <c r="K12" s="86" t="s">
        <v>88</v>
      </c>
      <c r="L12" s="105">
        <v>0</v>
      </c>
      <c r="M12" s="86">
        <v>710000000</v>
      </c>
      <c r="N12" s="98" t="s">
        <v>37</v>
      </c>
      <c r="O12" s="106" t="s">
        <v>140</v>
      </c>
      <c r="P12" s="86" t="s">
        <v>37</v>
      </c>
      <c r="Q12" s="105" t="s">
        <v>55</v>
      </c>
      <c r="R12" s="106" t="s">
        <v>142</v>
      </c>
      <c r="S12" s="87" t="s">
        <v>143</v>
      </c>
      <c r="T12" s="105">
        <v>796</v>
      </c>
      <c r="U12" s="105" t="s">
        <v>144</v>
      </c>
      <c r="V12" s="107">
        <v>1</v>
      </c>
      <c r="W12" s="108">
        <f>1400000</f>
        <v>1400000</v>
      </c>
      <c r="X12" s="109">
        <f>V12*W12</f>
        <v>1400000</v>
      </c>
      <c r="Y12" s="110">
        <f t="shared" si="0"/>
        <v>1568000.0000000002</v>
      </c>
      <c r="Z12" s="105"/>
      <c r="AA12" s="95">
        <v>2015</v>
      </c>
      <c r="AB12" s="105"/>
    </row>
    <row r="13" spans="1:28" ht="13.5">
      <c r="A13" s="34"/>
      <c r="B13" s="35" t="s">
        <v>71</v>
      </c>
      <c r="C13" s="55"/>
      <c r="D13" s="55"/>
      <c r="E13" s="55"/>
      <c r="F13" s="55"/>
      <c r="G13" s="55"/>
      <c r="H13" s="55"/>
      <c r="I13" s="55"/>
      <c r="J13" s="55"/>
      <c r="K13" s="55"/>
      <c r="L13" s="55"/>
      <c r="M13" s="55"/>
      <c r="N13" s="55"/>
      <c r="O13" s="55"/>
      <c r="P13" s="55"/>
      <c r="Q13" s="55"/>
      <c r="R13" s="55"/>
      <c r="S13" s="55"/>
      <c r="T13" s="55"/>
      <c r="U13" s="55"/>
      <c r="V13" s="55"/>
      <c r="W13" s="55"/>
      <c r="X13" s="119">
        <f>SUM(X9:X12)</f>
        <v>24339400</v>
      </c>
      <c r="Y13" s="120">
        <f>SUM(Y9:Y12)</f>
        <v>27260128.000000004</v>
      </c>
      <c r="Z13" s="55"/>
      <c r="AA13" s="55"/>
      <c r="AB13" s="55"/>
    </row>
    <row r="14" spans="1:28" ht="13.5">
      <c r="A14" s="34"/>
      <c r="B14" s="35" t="s">
        <v>33</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row>
    <row r="15" spans="1:28" ht="51">
      <c r="A15" s="34" t="s">
        <v>100</v>
      </c>
      <c r="B15" s="83" t="s">
        <v>101</v>
      </c>
      <c r="C15" s="84" t="s">
        <v>31</v>
      </c>
      <c r="D15" s="85" t="s">
        <v>102</v>
      </c>
      <c r="E15" s="86" t="s">
        <v>103</v>
      </c>
      <c r="F15" s="86" t="s">
        <v>104</v>
      </c>
      <c r="G15" s="86" t="s">
        <v>105</v>
      </c>
      <c r="H15" s="86" t="s">
        <v>111</v>
      </c>
      <c r="I15" s="86" t="s">
        <v>106</v>
      </c>
      <c r="J15" s="86" t="s">
        <v>107</v>
      </c>
      <c r="K15" s="86" t="s">
        <v>36</v>
      </c>
      <c r="L15" s="87">
        <v>0</v>
      </c>
      <c r="M15" s="88">
        <v>710000000</v>
      </c>
      <c r="N15" s="89" t="s">
        <v>37</v>
      </c>
      <c r="O15" s="87" t="s">
        <v>108</v>
      </c>
      <c r="P15" s="86" t="s">
        <v>32</v>
      </c>
      <c r="Q15" s="87"/>
      <c r="R15" s="90" t="s">
        <v>109</v>
      </c>
      <c r="S15" s="87" t="s">
        <v>79</v>
      </c>
      <c r="T15" s="91"/>
      <c r="U15" s="91"/>
      <c r="V15" s="92"/>
      <c r="W15" s="93"/>
      <c r="X15" s="94">
        <v>100000000</v>
      </c>
      <c r="Y15" s="94">
        <f t="shared" ref="Y15:Y17" si="1">X15*1.12</f>
        <v>112000000.00000001</v>
      </c>
      <c r="Z15" s="87"/>
      <c r="AA15" s="95" t="s">
        <v>110</v>
      </c>
      <c r="AB15" s="87" t="s">
        <v>193</v>
      </c>
    </row>
    <row r="16" spans="1:28" ht="114.75">
      <c r="A16" s="34" t="s">
        <v>120</v>
      </c>
      <c r="B16" s="83" t="s">
        <v>112</v>
      </c>
      <c r="C16" s="96" t="s">
        <v>31</v>
      </c>
      <c r="D16" s="97" t="s">
        <v>113</v>
      </c>
      <c r="E16" s="97" t="s">
        <v>114</v>
      </c>
      <c r="F16" s="86" t="s">
        <v>115</v>
      </c>
      <c r="G16" s="97" t="s">
        <v>116</v>
      </c>
      <c r="H16" s="86" t="s">
        <v>115</v>
      </c>
      <c r="I16" s="88" t="s">
        <v>117</v>
      </c>
      <c r="J16" s="88" t="s">
        <v>118</v>
      </c>
      <c r="K16" s="86" t="s">
        <v>36</v>
      </c>
      <c r="L16" s="87">
        <v>15</v>
      </c>
      <c r="M16" s="86">
        <v>710000000</v>
      </c>
      <c r="N16" s="98" t="s">
        <v>37</v>
      </c>
      <c r="O16" s="87" t="s">
        <v>39</v>
      </c>
      <c r="P16" s="99" t="s">
        <v>119</v>
      </c>
      <c r="Q16" s="87"/>
      <c r="R16" s="90" t="s">
        <v>95</v>
      </c>
      <c r="S16" s="87" t="s">
        <v>38</v>
      </c>
      <c r="T16" s="91"/>
      <c r="U16" s="91"/>
      <c r="V16" s="92"/>
      <c r="W16" s="94"/>
      <c r="X16" s="100">
        <v>50000000</v>
      </c>
      <c r="Y16" s="100">
        <f t="shared" si="1"/>
        <v>56000000.000000007</v>
      </c>
      <c r="Z16" s="87"/>
      <c r="AA16" s="95">
        <v>2015</v>
      </c>
      <c r="AB16" s="111" t="s">
        <v>146</v>
      </c>
    </row>
    <row r="17" spans="1:28" ht="38.25">
      <c r="A17" s="34" t="s">
        <v>145</v>
      </c>
      <c r="B17" s="83" t="s">
        <v>148</v>
      </c>
      <c r="C17" s="112" t="s">
        <v>31</v>
      </c>
      <c r="D17" s="97" t="s">
        <v>149</v>
      </c>
      <c r="E17" s="86" t="s">
        <v>150</v>
      </c>
      <c r="F17" s="104" t="s">
        <v>151</v>
      </c>
      <c r="G17" s="97" t="s">
        <v>152</v>
      </c>
      <c r="H17" s="104" t="s">
        <v>153</v>
      </c>
      <c r="I17" s="104" t="s">
        <v>154</v>
      </c>
      <c r="J17" s="106" t="s">
        <v>155</v>
      </c>
      <c r="K17" s="113" t="s">
        <v>36</v>
      </c>
      <c r="L17" s="113">
        <v>0</v>
      </c>
      <c r="M17" s="88">
        <v>710000000</v>
      </c>
      <c r="N17" s="98" t="s">
        <v>37</v>
      </c>
      <c r="O17" s="114" t="s">
        <v>108</v>
      </c>
      <c r="P17" s="104" t="s">
        <v>141</v>
      </c>
      <c r="Q17" s="113"/>
      <c r="R17" s="115" t="s">
        <v>156</v>
      </c>
      <c r="S17" s="106" t="s">
        <v>143</v>
      </c>
      <c r="T17" s="116"/>
      <c r="U17" s="113"/>
      <c r="V17" s="113"/>
      <c r="W17" s="113"/>
      <c r="X17" s="117">
        <f>75757.5757575758*132</f>
        <v>10000000.000000006</v>
      </c>
      <c r="Y17" s="117">
        <f t="shared" si="1"/>
        <v>11200000.000000007</v>
      </c>
      <c r="Z17" s="113"/>
      <c r="AA17" s="113">
        <v>2015</v>
      </c>
      <c r="AB17" s="106" t="s">
        <v>158</v>
      </c>
    </row>
    <row r="18" spans="1:28" ht="13.5">
      <c r="A18" s="34"/>
      <c r="B18" s="38" t="s">
        <v>34</v>
      </c>
      <c r="C18" s="39"/>
      <c r="D18" s="39"/>
      <c r="E18" s="39"/>
      <c r="F18" s="39"/>
      <c r="G18" s="39"/>
      <c r="H18" s="39"/>
      <c r="I18" s="39"/>
      <c r="J18" s="39"/>
      <c r="K18" s="39"/>
      <c r="L18" s="39"/>
      <c r="M18" s="39"/>
      <c r="N18" s="39"/>
      <c r="O18" s="39"/>
      <c r="P18" s="39"/>
      <c r="Q18" s="39"/>
      <c r="R18" s="39"/>
      <c r="S18" s="39"/>
      <c r="T18" s="39"/>
      <c r="U18" s="39"/>
      <c r="V18" s="39"/>
      <c r="W18" s="39"/>
      <c r="X18" s="40">
        <f>SUM(X15:X17)</f>
        <v>160000000</v>
      </c>
      <c r="Y18" s="40">
        <f>SUM(Y15:Y17)</f>
        <v>179200000.00000003</v>
      </c>
      <c r="Z18" s="39"/>
      <c r="AA18" s="39"/>
      <c r="AB18" s="39"/>
    </row>
    <row r="19" spans="1:28" ht="13.5">
      <c r="A19" s="34"/>
      <c r="B19" s="38" t="s">
        <v>194</v>
      </c>
      <c r="C19" s="39"/>
      <c r="D19" s="39"/>
      <c r="E19" s="39"/>
      <c r="F19" s="39"/>
      <c r="G19" s="121"/>
      <c r="H19" s="121"/>
      <c r="I19" s="121"/>
      <c r="J19" s="121"/>
      <c r="K19" s="39"/>
      <c r="L19" s="39"/>
      <c r="M19" s="39"/>
      <c r="N19" s="39"/>
      <c r="O19" s="39"/>
      <c r="P19" s="39"/>
      <c r="Q19" s="39"/>
      <c r="R19" s="39"/>
      <c r="S19" s="39"/>
      <c r="T19" s="39"/>
      <c r="U19" s="39"/>
      <c r="V19" s="39"/>
      <c r="W19" s="39"/>
      <c r="X19" s="40">
        <f>X18+X13</f>
        <v>184339400</v>
      </c>
      <c r="Y19" s="40">
        <f>Y18+Y13</f>
        <v>206460128.00000003</v>
      </c>
      <c r="Z19" s="121"/>
      <c r="AA19" s="39"/>
      <c r="AB19" s="39"/>
    </row>
    <row r="20" spans="1:28">
      <c r="A20" s="32"/>
      <c r="B20" s="6" t="s">
        <v>27</v>
      </c>
      <c r="C20" s="7"/>
      <c r="D20" s="11"/>
      <c r="E20" s="11"/>
      <c r="F20" s="11"/>
      <c r="G20" s="13"/>
      <c r="H20" s="13"/>
      <c r="I20" s="13"/>
      <c r="J20" s="13"/>
      <c r="K20" s="9"/>
      <c r="L20" s="8"/>
      <c r="M20" s="1"/>
      <c r="N20" s="12"/>
      <c r="O20" s="8"/>
      <c r="P20" s="7"/>
      <c r="Q20" s="7"/>
      <c r="R20" s="7"/>
      <c r="S20" s="10"/>
      <c r="T20" s="9"/>
      <c r="U20" s="8"/>
      <c r="V20" s="9"/>
      <c r="W20" s="9"/>
      <c r="X20" s="36"/>
      <c r="Y20" s="36"/>
      <c r="Z20" s="37"/>
      <c r="AA20" s="9"/>
      <c r="AB20" s="9"/>
    </row>
    <row r="21" spans="1:28">
      <c r="A21" s="32"/>
      <c r="B21" s="6" t="s">
        <v>59</v>
      </c>
      <c r="C21" s="7"/>
      <c r="D21" s="11"/>
      <c r="E21" s="11"/>
      <c r="F21" s="11"/>
      <c r="G21" s="13"/>
      <c r="H21" s="13"/>
      <c r="I21" s="13"/>
      <c r="J21" s="13"/>
      <c r="K21" s="9"/>
      <c r="L21" s="8"/>
      <c r="M21" s="1"/>
      <c r="N21" s="12"/>
      <c r="O21" s="8"/>
      <c r="P21" s="7"/>
      <c r="Q21" s="7"/>
      <c r="R21" s="7"/>
      <c r="S21" s="10"/>
      <c r="T21" s="9"/>
      <c r="U21" s="8"/>
      <c r="V21" s="9"/>
      <c r="W21" s="9"/>
      <c r="X21" s="36"/>
      <c r="Y21" s="36"/>
      <c r="Z21" s="37"/>
      <c r="AA21" s="9"/>
      <c r="AB21" s="9"/>
    </row>
    <row r="22" spans="1:28" ht="229.5">
      <c r="A22" s="32" t="s">
        <v>68</v>
      </c>
      <c r="B22" s="72" t="s">
        <v>70</v>
      </c>
      <c r="C22" s="48" t="s">
        <v>31</v>
      </c>
      <c r="D22" s="68" t="s">
        <v>60</v>
      </c>
      <c r="E22" s="68" t="s">
        <v>61</v>
      </c>
      <c r="F22" s="68" t="s">
        <v>61</v>
      </c>
      <c r="G22" s="68" t="s">
        <v>62</v>
      </c>
      <c r="H22" s="68" t="s">
        <v>63</v>
      </c>
      <c r="I22" s="68" t="s">
        <v>64</v>
      </c>
      <c r="J22" s="68" t="s">
        <v>65</v>
      </c>
      <c r="K22" s="69" t="s">
        <v>36</v>
      </c>
      <c r="L22" s="48">
        <v>0</v>
      </c>
      <c r="M22" s="16">
        <v>710000000</v>
      </c>
      <c r="N22" s="12" t="s">
        <v>37</v>
      </c>
      <c r="O22" s="48" t="s">
        <v>39</v>
      </c>
      <c r="P22" s="7" t="s">
        <v>32</v>
      </c>
      <c r="Q22" s="9" t="s">
        <v>55</v>
      </c>
      <c r="R22" s="7" t="s">
        <v>69</v>
      </c>
      <c r="S22" s="7" t="s">
        <v>66</v>
      </c>
      <c r="T22" s="7">
        <v>796</v>
      </c>
      <c r="U22" s="7" t="s">
        <v>67</v>
      </c>
      <c r="V22" s="7">
        <v>1</v>
      </c>
      <c r="W22" s="73">
        <v>146000000</v>
      </c>
      <c r="X22" s="71">
        <f>V22*W22</f>
        <v>146000000</v>
      </c>
      <c r="Y22" s="71">
        <f>X22*1.12</f>
        <v>163520000.00000003</v>
      </c>
      <c r="Z22" s="74"/>
      <c r="AA22" s="17">
        <v>2015</v>
      </c>
      <c r="AB22" s="7"/>
    </row>
    <row r="23" spans="1:28" ht="191.25">
      <c r="A23" s="32" t="s">
        <v>57</v>
      </c>
      <c r="B23" s="72" t="s">
        <v>173</v>
      </c>
      <c r="C23" s="80" t="s">
        <v>31</v>
      </c>
      <c r="D23" s="1" t="s">
        <v>160</v>
      </c>
      <c r="E23" s="1" t="s">
        <v>161</v>
      </c>
      <c r="F23" s="82" t="s">
        <v>161</v>
      </c>
      <c r="G23" s="1" t="s">
        <v>162</v>
      </c>
      <c r="H23" s="82" t="s">
        <v>163</v>
      </c>
      <c r="I23" s="82"/>
      <c r="J23" s="82"/>
      <c r="K23" s="45" t="s">
        <v>88</v>
      </c>
      <c r="L23" s="76">
        <v>0</v>
      </c>
      <c r="M23" s="45">
        <v>710000000</v>
      </c>
      <c r="N23" s="47" t="s">
        <v>37</v>
      </c>
      <c r="O23" s="7" t="s">
        <v>39</v>
      </c>
      <c r="P23" s="45" t="s">
        <v>37</v>
      </c>
      <c r="Q23" s="76" t="s">
        <v>55</v>
      </c>
      <c r="R23" s="7" t="s">
        <v>95</v>
      </c>
      <c r="S23" s="75" t="s">
        <v>143</v>
      </c>
      <c r="T23" s="76">
        <v>796</v>
      </c>
      <c r="U23" s="76" t="s">
        <v>144</v>
      </c>
      <c r="V23" s="77">
        <v>7</v>
      </c>
      <c r="W23" s="78">
        <f>220000</f>
        <v>220000</v>
      </c>
      <c r="X23" s="102">
        <f>V23*W23</f>
        <v>1540000</v>
      </c>
      <c r="Y23" s="103">
        <f t="shared" ref="Y23:Y25" si="2">X23*1.12</f>
        <v>1724800.0000000002</v>
      </c>
      <c r="Z23" s="76"/>
      <c r="AA23" s="79">
        <v>2015</v>
      </c>
      <c r="AB23" s="76" t="s">
        <v>157</v>
      </c>
    </row>
    <row r="24" spans="1:28" ht="51">
      <c r="A24" s="32" t="s">
        <v>57</v>
      </c>
      <c r="B24" s="72" t="s">
        <v>174</v>
      </c>
      <c r="C24" s="80" t="s">
        <v>31</v>
      </c>
      <c r="D24" s="1" t="s">
        <v>165</v>
      </c>
      <c r="E24" s="1" t="s">
        <v>166</v>
      </c>
      <c r="F24" s="82" t="s">
        <v>166</v>
      </c>
      <c r="G24" s="1" t="s">
        <v>167</v>
      </c>
      <c r="H24" s="82" t="s">
        <v>168</v>
      </c>
      <c r="I24" s="82"/>
      <c r="J24" s="82"/>
      <c r="K24" s="45" t="s">
        <v>88</v>
      </c>
      <c r="L24" s="76">
        <v>0</v>
      </c>
      <c r="M24" s="45">
        <v>710000000</v>
      </c>
      <c r="N24" s="47" t="s">
        <v>37</v>
      </c>
      <c r="O24" s="7" t="s">
        <v>39</v>
      </c>
      <c r="P24" s="45" t="s">
        <v>37</v>
      </c>
      <c r="Q24" s="76" t="s">
        <v>55</v>
      </c>
      <c r="R24" s="7" t="s">
        <v>95</v>
      </c>
      <c r="S24" s="75" t="s">
        <v>143</v>
      </c>
      <c r="T24" s="76">
        <v>796</v>
      </c>
      <c r="U24" s="76" t="s">
        <v>144</v>
      </c>
      <c r="V24" s="77">
        <v>1</v>
      </c>
      <c r="W24" s="78">
        <f>1379800</f>
        <v>1379800</v>
      </c>
      <c r="X24" s="102">
        <f>V24*W24</f>
        <v>1379800</v>
      </c>
      <c r="Y24" s="103">
        <f t="shared" si="2"/>
        <v>1545376.0000000002</v>
      </c>
      <c r="Z24" s="76"/>
      <c r="AA24" s="79">
        <v>2015</v>
      </c>
      <c r="AB24" s="76" t="s">
        <v>157</v>
      </c>
    </row>
    <row r="25" spans="1:28" ht="38.25">
      <c r="A25" s="32" t="s">
        <v>57</v>
      </c>
      <c r="B25" s="72" t="s">
        <v>175</v>
      </c>
      <c r="C25" s="80" t="s">
        <v>31</v>
      </c>
      <c r="D25" s="1" t="s">
        <v>170</v>
      </c>
      <c r="E25" s="1" t="s">
        <v>171</v>
      </c>
      <c r="F25" s="82" t="s">
        <v>172</v>
      </c>
      <c r="G25" s="1" t="s">
        <v>171</v>
      </c>
      <c r="H25" s="82" t="s">
        <v>172</v>
      </c>
      <c r="I25" s="82"/>
      <c r="J25" s="82"/>
      <c r="K25" s="45" t="s">
        <v>88</v>
      </c>
      <c r="L25" s="76">
        <v>0</v>
      </c>
      <c r="M25" s="45">
        <v>710000000</v>
      </c>
      <c r="N25" s="47" t="s">
        <v>37</v>
      </c>
      <c r="O25" s="7" t="s">
        <v>39</v>
      </c>
      <c r="P25" s="45" t="s">
        <v>37</v>
      </c>
      <c r="Q25" s="76" t="s">
        <v>55</v>
      </c>
      <c r="R25" s="7" t="s">
        <v>95</v>
      </c>
      <c r="S25" s="75" t="s">
        <v>143</v>
      </c>
      <c r="T25" s="76">
        <v>796</v>
      </c>
      <c r="U25" s="76" t="s">
        <v>144</v>
      </c>
      <c r="V25" s="77">
        <v>1</v>
      </c>
      <c r="W25" s="78">
        <f>1400000</f>
        <v>1400000</v>
      </c>
      <c r="X25" s="102">
        <f>V25*W25</f>
        <v>1400000</v>
      </c>
      <c r="Y25" s="103">
        <f t="shared" si="2"/>
        <v>1568000.0000000002</v>
      </c>
      <c r="Z25" s="76"/>
      <c r="AA25" s="79">
        <v>2015</v>
      </c>
      <c r="AB25" s="76" t="s">
        <v>157</v>
      </c>
    </row>
    <row r="26" spans="1:28">
      <c r="A26" s="32"/>
      <c r="B26" s="6" t="s">
        <v>71</v>
      </c>
      <c r="C26" s="7"/>
      <c r="D26" s="11"/>
      <c r="E26" s="11"/>
      <c r="F26" s="11"/>
      <c r="G26" s="13"/>
      <c r="H26" s="13"/>
      <c r="I26" s="13"/>
      <c r="J26" s="13"/>
      <c r="K26" s="9"/>
      <c r="L26" s="8"/>
      <c r="M26" s="1"/>
      <c r="N26" s="12"/>
      <c r="O26" s="8"/>
      <c r="P26" s="7"/>
      <c r="Q26" s="7"/>
      <c r="R26" s="7"/>
      <c r="S26" s="10"/>
      <c r="T26" s="9"/>
      <c r="U26" s="8"/>
      <c r="V26" s="9"/>
      <c r="W26" s="9"/>
      <c r="X26" s="36">
        <f>SUM(X22:X25)</f>
        <v>150319800</v>
      </c>
      <c r="Y26" s="36">
        <f>SUM(Y22:Y25)</f>
        <v>168358176.00000003</v>
      </c>
      <c r="Z26" s="37"/>
      <c r="AA26" s="9"/>
      <c r="AB26" s="9"/>
    </row>
    <row r="27" spans="1:28">
      <c r="A27" s="32"/>
      <c r="B27" s="6" t="s">
        <v>33</v>
      </c>
      <c r="C27" s="19"/>
      <c r="D27" s="20"/>
      <c r="E27" s="21"/>
      <c r="F27" s="21"/>
      <c r="G27" s="22"/>
      <c r="H27" s="21"/>
      <c r="I27" s="21"/>
      <c r="J27" s="21"/>
      <c r="K27" s="23"/>
      <c r="L27" s="23"/>
      <c r="M27" s="24"/>
      <c r="N27" s="25"/>
      <c r="O27" s="24"/>
      <c r="P27" s="26"/>
      <c r="Q27" s="23"/>
      <c r="R27" s="26"/>
      <c r="S27" s="26"/>
      <c r="T27" s="23"/>
      <c r="U27" s="27"/>
      <c r="V27" s="28"/>
      <c r="W27" s="29"/>
      <c r="X27" s="41"/>
      <c r="Y27" s="41"/>
      <c r="Z27" s="29"/>
      <c r="AA27" s="17"/>
      <c r="AB27" s="16"/>
    </row>
    <row r="28" spans="1:28" ht="357">
      <c r="A28" s="32" t="s">
        <v>49</v>
      </c>
      <c r="B28" s="67" t="s">
        <v>48</v>
      </c>
      <c r="C28" s="48" t="s">
        <v>31</v>
      </c>
      <c r="D28" s="48" t="s">
        <v>40</v>
      </c>
      <c r="E28" s="48" t="s">
        <v>41</v>
      </c>
      <c r="F28" s="48" t="s">
        <v>42</v>
      </c>
      <c r="G28" s="48" t="s">
        <v>43</v>
      </c>
      <c r="H28" s="48" t="s">
        <v>44</v>
      </c>
      <c r="I28" s="48" t="s">
        <v>45</v>
      </c>
      <c r="J28" s="48" t="s">
        <v>46</v>
      </c>
      <c r="K28" s="48" t="s">
        <v>36</v>
      </c>
      <c r="L28" s="48">
        <v>0</v>
      </c>
      <c r="M28" s="16">
        <v>710000000</v>
      </c>
      <c r="N28" s="12" t="s">
        <v>37</v>
      </c>
      <c r="O28" s="48" t="s">
        <v>39</v>
      </c>
      <c r="P28" s="48" t="s">
        <v>32</v>
      </c>
      <c r="Q28" s="48"/>
      <c r="R28" s="48" t="s">
        <v>47</v>
      </c>
      <c r="S28" s="48" t="s">
        <v>38</v>
      </c>
      <c r="T28" s="48"/>
      <c r="U28" s="48"/>
      <c r="V28" s="48"/>
      <c r="W28" s="48"/>
      <c r="X28" s="66">
        <f>Y28/1.12</f>
        <v>6591181.9999999991</v>
      </c>
      <c r="Y28" s="66">
        <v>7382123.8399999999</v>
      </c>
      <c r="Z28" s="48"/>
      <c r="AA28" s="48">
        <v>2015</v>
      </c>
      <c r="AB28" s="48"/>
    </row>
    <row r="29" spans="1:28" ht="89.25">
      <c r="A29" s="32" t="s">
        <v>57</v>
      </c>
      <c r="B29" s="72" t="s">
        <v>58</v>
      </c>
      <c r="C29" s="48" t="s">
        <v>31</v>
      </c>
      <c r="D29" s="68" t="s">
        <v>51</v>
      </c>
      <c r="E29" s="68" t="s">
        <v>52</v>
      </c>
      <c r="F29" s="68" t="s">
        <v>53</v>
      </c>
      <c r="G29" s="68" t="s">
        <v>52</v>
      </c>
      <c r="H29" s="68" t="s">
        <v>53</v>
      </c>
      <c r="I29" s="68"/>
      <c r="J29" s="68"/>
      <c r="K29" s="69" t="s">
        <v>54</v>
      </c>
      <c r="L29" s="48">
        <v>100</v>
      </c>
      <c r="M29" s="16">
        <v>710000000</v>
      </c>
      <c r="N29" s="12" t="s">
        <v>37</v>
      </c>
      <c r="O29" s="48" t="s">
        <v>39</v>
      </c>
      <c r="P29" s="7" t="s">
        <v>32</v>
      </c>
      <c r="Q29" s="9"/>
      <c r="R29" s="7" t="s">
        <v>47</v>
      </c>
      <c r="S29" s="7" t="s">
        <v>56</v>
      </c>
      <c r="T29" s="7"/>
      <c r="U29" s="7"/>
      <c r="V29" s="7"/>
      <c r="W29" s="70"/>
      <c r="X29" s="70">
        <v>245606.78571428568</v>
      </c>
      <c r="Y29" s="71">
        <f>X29*1.12</f>
        <v>275079.59999999998</v>
      </c>
      <c r="Z29" s="17"/>
      <c r="AA29" s="17">
        <v>2015</v>
      </c>
      <c r="AB29" s="7"/>
    </row>
    <row r="30" spans="1:28" ht="51">
      <c r="A30" s="32" t="s">
        <v>96</v>
      </c>
      <c r="B30" s="81" t="s">
        <v>97</v>
      </c>
      <c r="C30" s="48" t="s">
        <v>31</v>
      </c>
      <c r="D30" s="68" t="s">
        <v>72</v>
      </c>
      <c r="E30" s="68" t="s">
        <v>73</v>
      </c>
      <c r="F30" s="68" t="s">
        <v>74</v>
      </c>
      <c r="G30" s="68" t="s">
        <v>73</v>
      </c>
      <c r="H30" s="68" t="s">
        <v>74</v>
      </c>
      <c r="I30" s="68" t="s">
        <v>75</v>
      </c>
      <c r="J30" s="68" t="s">
        <v>76</v>
      </c>
      <c r="K30" s="69" t="s">
        <v>54</v>
      </c>
      <c r="L30" s="48">
        <v>80</v>
      </c>
      <c r="M30" s="16">
        <v>710000000</v>
      </c>
      <c r="N30" s="12" t="s">
        <v>77</v>
      </c>
      <c r="O30" s="48" t="s">
        <v>39</v>
      </c>
      <c r="P30" s="7" t="s">
        <v>78</v>
      </c>
      <c r="Q30" s="9"/>
      <c r="R30" s="7" t="s">
        <v>95</v>
      </c>
      <c r="S30" s="7" t="s">
        <v>79</v>
      </c>
      <c r="T30" s="7"/>
      <c r="U30" s="7"/>
      <c r="V30" s="7"/>
      <c r="W30" s="70"/>
      <c r="X30" s="70">
        <v>1621000</v>
      </c>
      <c r="Y30" s="71">
        <v>1815520</v>
      </c>
      <c r="Z30" s="17" t="s">
        <v>80</v>
      </c>
      <c r="AA30" s="17">
        <v>2015</v>
      </c>
      <c r="AB30" s="7"/>
    </row>
    <row r="31" spans="1:28" ht="63.75">
      <c r="A31" s="32" t="s">
        <v>96</v>
      </c>
      <c r="B31" s="72" t="s">
        <v>98</v>
      </c>
      <c r="C31" s="48" t="s">
        <v>31</v>
      </c>
      <c r="D31" s="68" t="s">
        <v>81</v>
      </c>
      <c r="E31" s="68" t="s">
        <v>82</v>
      </c>
      <c r="F31" s="68" t="s">
        <v>83</v>
      </c>
      <c r="G31" s="68" t="s">
        <v>84</v>
      </c>
      <c r="H31" s="68" t="s">
        <v>85</v>
      </c>
      <c r="I31" s="68" t="s">
        <v>86</v>
      </c>
      <c r="J31" s="68" t="s">
        <v>87</v>
      </c>
      <c r="K31" s="69" t="s">
        <v>88</v>
      </c>
      <c r="L31" s="48">
        <v>80</v>
      </c>
      <c r="M31" s="16">
        <v>710000000</v>
      </c>
      <c r="N31" s="12" t="s">
        <v>77</v>
      </c>
      <c r="O31" s="48" t="s">
        <v>39</v>
      </c>
      <c r="P31" s="7" t="s">
        <v>78</v>
      </c>
      <c r="Q31" s="9"/>
      <c r="R31" s="7" t="s">
        <v>95</v>
      </c>
      <c r="S31" s="7" t="s">
        <v>79</v>
      </c>
      <c r="T31" s="7"/>
      <c r="U31" s="7"/>
      <c r="V31" s="7"/>
      <c r="W31" s="70"/>
      <c r="X31" s="70">
        <v>2976000</v>
      </c>
      <c r="Y31" s="71">
        <v>3333120</v>
      </c>
      <c r="Z31" s="17"/>
      <c r="AA31" s="17">
        <v>2015</v>
      </c>
      <c r="AB31" s="7"/>
    </row>
    <row r="32" spans="1:28" ht="63.75">
      <c r="A32" s="32" t="s">
        <v>96</v>
      </c>
      <c r="B32" s="81" t="s">
        <v>99</v>
      </c>
      <c r="C32" s="48" t="s">
        <v>31</v>
      </c>
      <c r="D32" s="68" t="s">
        <v>89</v>
      </c>
      <c r="E32" s="68" t="s">
        <v>90</v>
      </c>
      <c r="F32" s="68" t="s">
        <v>91</v>
      </c>
      <c r="G32" s="68" t="s">
        <v>90</v>
      </c>
      <c r="H32" s="68" t="s">
        <v>91</v>
      </c>
      <c r="I32" s="68" t="s">
        <v>92</v>
      </c>
      <c r="J32" s="68" t="s">
        <v>93</v>
      </c>
      <c r="K32" s="69" t="s">
        <v>88</v>
      </c>
      <c r="L32" s="48">
        <v>80</v>
      </c>
      <c r="M32" s="16">
        <v>710000000</v>
      </c>
      <c r="N32" s="12" t="s">
        <v>77</v>
      </c>
      <c r="O32" s="48" t="s">
        <v>94</v>
      </c>
      <c r="P32" s="7" t="s">
        <v>78</v>
      </c>
      <c r="Q32" s="9"/>
      <c r="R32" s="7" t="s">
        <v>95</v>
      </c>
      <c r="S32" s="7" t="s">
        <v>79</v>
      </c>
      <c r="T32" s="7"/>
      <c r="U32" s="7"/>
      <c r="V32" s="7"/>
      <c r="W32" s="70"/>
      <c r="X32" s="70">
        <v>2000000</v>
      </c>
      <c r="Y32" s="71">
        <f t="shared" ref="Y32" si="3">X32*1.12</f>
        <v>2240000</v>
      </c>
      <c r="Z32" s="17"/>
      <c r="AA32" s="17">
        <v>2015</v>
      </c>
      <c r="AB32" s="7"/>
    </row>
    <row r="33" spans="1:28" ht="63.75">
      <c r="A33" s="32" t="s">
        <v>121</v>
      </c>
      <c r="B33" s="72" t="s">
        <v>130</v>
      </c>
      <c r="C33" s="48" t="s">
        <v>31</v>
      </c>
      <c r="D33" s="68" t="s">
        <v>122</v>
      </c>
      <c r="E33" s="68" t="s">
        <v>128</v>
      </c>
      <c r="F33" s="68" t="s">
        <v>123</v>
      </c>
      <c r="G33" s="68" t="s">
        <v>128</v>
      </c>
      <c r="H33" s="68" t="s">
        <v>124</v>
      </c>
      <c r="I33" s="68" t="s">
        <v>129</v>
      </c>
      <c r="J33" s="68" t="s">
        <v>125</v>
      </c>
      <c r="K33" s="69" t="s">
        <v>36</v>
      </c>
      <c r="L33" s="48">
        <v>0</v>
      </c>
      <c r="M33" s="16">
        <v>710000000</v>
      </c>
      <c r="N33" s="12" t="s">
        <v>77</v>
      </c>
      <c r="O33" s="48" t="s">
        <v>131</v>
      </c>
      <c r="P33" s="7" t="s">
        <v>32</v>
      </c>
      <c r="Q33" s="9"/>
      <c r="R33" s="7" t="s">
        <v>126</v>
      </c>
      <c r="S33" s="7" t="s">
        <v>127</v>
      </c>
      <c r="T33" s="7"/>
      <c r="U33" s="7"/>
      <c r="V33" s="7"/>
      <c r="W33" s="70"/>
      <c r="X33" s="70">
        <v>20000000</v>
      </c>
      <c r="Y33" s="71">
        <f>X33*1.12</f>
        <v>22400000.000000004</v>
      </c>
      <c r="Z33" s="17"/>
      <c r="AA33" s="17">
        <v>2015</v>
      </c>
      <c r="AB33" s="7"/>
    </row>
    <row r="34" spans="1:28" ht="76.5">
      <c r="A34" s="32" t="s">
        <v>192</v>
      </c>
      <c r="B34" s="81" t="s">
        <v>186</v>
      </c>
      <c r="C34" s="48" t="s">
        <v>31</v>
      </c>
      <c r="D34" s="101" t="s">
        <v>176</v>
      </c>
      <c r="E34" s="101" t="s">
        <v>177</v>
      </c>
      <c r="F34" s="101" t="s">
        <v>178</v>
      </c>
      <c r="G34" s="101" t="s">
        <v>177</v>
      </c>
      <c r="H34" s="101" t="s">
        <v>178</v>
      </c>
      <c r="I34" s="118" t="s">
        <v>179</v>
      </c>
      <c r="J34" s="101" t="s">
        <v>178</v>
      </c>
      <c r="K34" s="101" t="s">
        <v>36</v>
      </c>
      <c r="L34" s="118">
        <v>70</v>
      </c>
      <c r="M34" s="16">
        <v>710000000</v>
      </c>
      <c r="N34" s="12" t="s">
        <v>77</v>
      </c>
      <c r="O34" s="48" t="s">
        <v>39</v>
      </c>
      <c r="P34" s="7" t="s">
        <v>32</v>
      </c>
      <c r="Q34" s="118"/>
      <c r="R34" s="7" t="s">
        <v>95</v>
      </c>
      <c r="S34" s="118" t="s">
        <v>180</v>
      </c>
      <c r="T34" s="118"/>
      <c r="U34" s="118"/>
      <c r="V34" s="118"/>
      <c r="W34" s="118"/>
      <c r="X34" s="70">
        <v>12000000</v>
      </c>
      <c r="Y34" s="71">
        <f t="shared" ref="Y34:Y36" si="4">X34*1.12</f>
        <v>13440000.000000002</v>
      </c>
      <c r="Z34" s="118"/>
      <c r="AA34" s="118">
        <v>2015</v>
      </c>
      <c r="AB34" s="7"/>
    </row>
    <row r="35" spans="1:28" ht="63.75">
      <c r="A35" s="32" t="s">
        <v>192</v>
      </c>
      <c r="B35" s="72" t="s">
        <v>187</v>
      </c>
      <c r="C35" s="48" t="s">
        <v>31</v>
      </c>
      <c r="D35" s="101" t="s">
        <v>181</v>
      </c>
      <c r="E35" s="101" t="s">
        <v>182</v>
      </c>
      <c r="F35" s="101" t="s">
        <v>183</v>
      </c>
      <c r="G35" s="101" t="s">
        <v>182</v>
      </c>
      <c r="H35" s="101" t="s">
        <v>183</v>
      </c>
      <c r="I35" s="12" t="s">
        <v>184</v>
      </c>
      <c r="J35" s="101" t="s">
        <v>183</v>
      </c>
      <c r="K35" s="101" t="s">
        <v>36</v>
      </c>
      <c r="L35" s="118">
        <v>70</v>
      </c>
      <c r="M35" s="16">
        <v>710000000</v>
      </c>
      <c r="N35" s="12" t="s">
        <v>77</v>
      </c>
      <c r="O35" s="118" t="s">
        <v>189</v>
      </c>
      <c r="P35" s="7" t="s">
        <v>32</v>
      </c>
      <c r="Q35" s="118"/>
      <c r="R35" s="118" t="s">
        <v>190</v>
      </c>
      <c r="S35" s="118" t="s">
        <v>180</v>
      </c>
      <c r="T35" s="118"/>
      <c r="U35" s="118"/>
      <c r="V35" s="118"/>
      <c r="W35" s="118"/>
      <c r="X35" s="70">
        <v>24840000</v>
      </c>
      <c r="Y35" s="71">
        <f>X35*1.12</f>
        <v>27820800.000000004</v>
      </c>
      <c r="Z35" s="118"/>
      <c r="AA35" s="118" t="s">
        <v>191</v>
      </c>
      <c r="AB35" s="7"/>
    </row>
    <row r="36" spans="1:28" ht="38.25">
      <c r="A36" s="32" t="s">
        <v>192</v>
      </c>
      <c r="B36" s="81" t="s">
        <v>188</v>
      </c>
      <c r="C36" s="48" t="s">
        <v>31</v>
      </c>
      <c r="D36" s="101" t="s">
        <v>181</v>
      </c>
      <c r="E36" s="101" t="s">
        <v>182</v>
      </c>
      <c r="F36" s="101" t="s">
        <v>183</v>
      </c>
      <c r="G36" s="101" t="s">
        <v>182</v>
      </c>
      <c r="H36" s="101" t="s">
        <v>183</v>
      </c>
      <c r="I36" s="118" t="s">
        <v>185</v>
      </c>
      <c r="J36" s="101" t="s">
        <v>183</v>
      </c>
      <c r="K36" s="101" t="s">
        <v>36</v>
      </c>
      <c r="L36" s="118">
        <v>70</v>
      </c>
      <c r="M36" s="16">
        <v>710000000</v>
      </c>
      <c r="N36" s="12" t="s">
        <v>77</v>
      </c>
      <c r="O36" s="118" t="s">
        <v>131</v>
      </c>
      <c r="P36" s="7" t="s">
        <v>32</v>
      </c>
      <c r="Q36" s="118"/>
      <c r="R36" s="7" t="s">
        <v>95</v>
      </c>
      <c r="S36" s="118" t="s">
        <v>180</v>
      </c>
      <c r="T36" s="118"/>
      <c r="U36" s="118"/>
      <c r="V36" s="118"/>
      <c r="W36" s="118"/>
      <c r="X36" s="70">
        <v>1740000</v>
      </c>
      <c r="Y36" s="71">
        <f t="shared" si="4"/>
        <v>1948800.0000000002</v>
      </c>
      <c r="Z36" s="118"/>
      <c r="AA36" s="118">
        <v>2015</v>
      </c>
      <c r="AB36" s="7"/>
    </row>
    <row r="37" spans="1:28">
      <c r="A37" s="32"/>
      <c r="B37" s="18" t="s">
        <v>34</v>
      </c>
      <c r="C37" s="48"/>
      <c r="D37" s="49"/>
      <c r="E37" s="50"/>
      <c r="F37" s="1"/>
      <c r="G37" s="51"/>
      <c r="H37" s="1"/>
      <c r="I37" s="46"/>
      <c r="J37" s="7"/>
      <c r="K37" s="9"/>
      <c r="L37" s="9"/>
      <c r="M37" s="16"/>
      <c r="N37" s="47"/>
      <c r="O37" s="45"/>
      <c r="P37" s="1"/>
      <c r="Q37" s="9"/>
      <c r="R37" s="52"/>
      <c r="S37" s="7"/>
      <c r="T37" s="53"/>
      <c r="U37" s="9"/>
      <c r="V37" s="9"/>
      <c r="W37" s="9"/>
      <c r="X37" s="65">
        <f>SUM(X28:X36)</f>
        <v>72013788.785714284</v>
      </c>
      <c r="Y37" s="65">
        <f>SUM(Y28:Y36)</f>
        <v>80655443.440000013</v>
      </c>
      <c r="Z37" s="9"/>
      <c r="AA37" s="7"/>
      <c r="AB37" s="54"/>
    </row>
    <row r="38" spans="1:28">
      <c r="A38" s="32"/>
      <c r="B38" s="18" t="s">
        <v>195</v>
      </c>
      <c r="C38" s="48"/>
      <c r="D38" s="49"/>
      <c r="E38" s="50"/>
      <c r="F38" s="1"/>
      <c r="G38" s="51"/>
      <c r="H38" s="1"/>
      <c r="I38" s="46"/>
      <c r="J38" s="7"/>
      <c r="K38" s="9"/>
      <c r="L38" s="9"/>
      <c r="M38" s="16"/>
      <c r="N38" s="47"/>
      <c r="O38" s="45"/>
      <c r="P38" s="1"/>
      <c r="Q38" s="9"/>
      <c r="R38" s="52"/>
      <c r="S38" s="7"/>
      <c r="T38" s="9"/>
      <c r="U38" s="9"/>
      <c r="V38" s="9"/>
      <c r="W38" s="9"/>
      <c r="X38" s="65">
        <f>X37+X26</f>
        <v>222333588.78571427</v>
      </c>
      <c r="Y38" s="65">
        <f>Y37+Y26</f>
        <v>249013619.44000006</v>
      </c>
      <c r="Z38" s="9"/>
      <c r="AA38" s="7"/>
      <c r="AB38" s="54"/>
    </row>
    <row r="39" spans="1:28">
      <c r="A39" s="32"/>
      <c r="B39" s="56"/>
      <c r="C39" s="57"/>
      <c r="D39" s="58"/>
      <c r="E39" s="59"/>
      <c r="F39" s="59"/>
      <c r="G39" s="60"/>
      <c r="H39" s="59"/>
      <c r="I39" s="59"/>
      <c r="J39" s="59"/>
      <c r="K39" s="61"/>
      <c r="L39" s="61"/>
      <c r="M39" s="62"/>
      <c r="N39" s="63"/>
      <c r="O39" s="62"/>
      <c r="P39" s="64"/>
      <c r="Q39" s="61"/>
      <c r="R39" s="64"/>
      <c r="S39" s="64"/>
      <c r="T39" s="64"/>
      <c r="U39" s="64"/>
      <c r="V39" s="64"/>
      <c r="W39" s="64"/>
      <c r="X39" s="64"/>
      <c r="Y39" s="64"/>
      <c r="Z39" s="64"/>
      <c r="AA39" s="64"/>
      <c r="AB39" s="64"/>
    </row>
    <row r="40" spans="1:28">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row>
    <row r="41" spans="1:28">
      <c r="A41" s="32"/>
      <c r="B41" s="32"/>
      <c r="C41" s="32"/>
      <c r="D41" s="32"/>
      <c r="E41" s="32"/>
      <c r="F41" s="32"/>
      <c r="G41" s="32"/>
      <c r="H41" s="32"/>
      <c r="I41" s="32"/>
      <c r="J41" s="32"/>
      <c r="K41" s="32"/>
      <c r="L41" s="32"/>
      <c r="M41" s="32"/>
      <c r="N41" s="32"/>
      <c r="O41" s="32"/>
      <c r="P41" s="32"/>
      <c r="Q41" s="32"/>
      <c r="R41" s="32"/>
      <c r="S41" s="32"/>
      <c r="T41" s="32"/>
      <c r="U41" s="32"/>
      <c r="V41" s="32"/>
      <c r="W41" s="32"/>
      <c r="X41" s="42"/>
      <c r="Y41" s="122">
        <f>Y19</f>
        <v>206460128.00000003</v>
      </c>
      <c r="Z41" s="32" t="s">
        <v>28</v>
      </c>
      <c r="AA41" s="32"/>
      <c r="AB41" s="32"/>
    </row>
    <row r="42" spans="1:28">
      <c r="X42" s="43"/>
      <c r="Y42" s="43">
        <f>Y38</f>
        <v>249013619.44000006</v>
      </c>
      <c r="Z42" s="33" t="s">
        <v>29</v>
      </c>
    </row>
    <row r="43" spans="1:28">
      <c r="X43" s="44"/>
      <c r="Y43" s="44">
        <v>12023053069.597969</v>
      </c>
    </row>
    <row r="44" spans="1:28">
      <c r="X44" s="44">
        <v>12065606561.03797</v>
      </c>
      <c r="Y44" s="44">
        <f>Y43-Y41+Y42</f>
        <v>12065606561.03797</v>
      </c>
    </row>
    <row r="45" spans="1:28">
      <c r="X45" s="44"/>
      <c r="Y45" s="44">
        <f>X44-Y44</f>
        <v>0</v>
      </c>
    </row>
    <row r="46" spans="1:28">
      <c r="X46" s="44"/>
      <c r="Y46" s="44"/>
    </row>
    <row r="47" spans="1:28">
      <c r="X47" s="44"/>
      <c r="Y47" s="44"/>
    </row>
    <row r="48" spans="1:28">
      <c r="X48" s="44"/>
      <c r="Y48" s="44"/>
    </row>
    <row r="49" spans="24:24">
      <c r="X49" s="31"/>
    </row>
    <row r="50" spans="24:24">
      <c r="X50" s="31"/>
    </row>
    <row r="51" spans="24:24">
      <c r="X51" s="31"/>
    </row>
    <row r="52" spans="24:24">
      <c r="X52" s="31"/>
    </row>
    <row r="53" spans="24:24">
      <c r="X53" s="31"/>
    </row>
    <row r="54" spans="24:24">
      <c r="X54" s="31"/>
    </row>
    <row r="55" spans="24:24">
      <c r="X55" s="31"/>
    </row>
    <row r="56" spans="24:24">
      <c r="X56" s="31"/>
    </row>
    <row r="57" spans="24:24">
      <c r="X57" s="31"/>
    </row>
    <row r="58" spans="24:24">
      <c r="X58" s="31"/>
    </row>
    <row r="59" spans="24:24">
      <c r="X59" s="31"/>
    </row>
    <row r="60" spans="24:24">
      <c r="X60" s="31"/>
    </row>
    <row r="61" spans="24:24">
      <c r="X61" s="31"/>
    </row>
    <row r="62" spans="24:24">
      <c r="X62" s="31"/>
    </row>
    <row r="63" spans="24:24">
      <c r="X63" s="31"/>
    </row>
    <row r="64" spans="24:24">
      <c r="X64" s="31"/>
    </row>
    <row r="65" spans="24:24">
      <c r="X65" s="31"/>
    </row>
    <row r="66" spans="24:24">
      <c r="X66" s="31"/>
    </row>
    <row r="67" spans="24:24">
      <c r="X67" s="31"/>
    </row>
    <row r="68" spans="24:24">
      <c r="X68" s="31"/>
    </row>
    <row r="69" spans="24:24">
      <c r="X69" s="31"/>
    </row>
    <row r="70" spans="24:24">
      <c r="X70" s="31"/>
    </row>
    <row r="71" spans="24:24">
      <c r="X71" s="31"/>
    </row>
    <row r="72" spans="24:24">
      <c r="X72" s="31"/>
    </row>
    <row r="73" spans="24:24">
      <c r="X73" s="31"/>
    </row>
    <row r="74" spans="24:24">
      <c r="X74" s="31"/>
    </row>
    <row r="75" spans="24:24">
      <c r="X75" s="31"/>
    </row>
    <row r="76" spans="24:24">
      <c r="X76" s="31"/>
    </row>
    <row r="77" spans="24:24">
      <c r="X77" s="31"/>
    </row>
    <row r="78" spans="24:24">
      <c r="X78" s="31"/>
    </row>
  </sheetData>
  <autoFilter ref="A6:AB37"/>
  <mergeCells count="1">
    <mergeCell ref="B4:AB4"/>
  </mergeCells>
  <pageMargins left="0.70866141732283472" right="0.70866141732283472" top="0.74803149606299213" bottom="0.74803149606299213"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2015-06-24T03:51:39Z</dcterms:modified>
</cp:coreProperties>
</file>