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45" windowWidth="14805" windowHeight="59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Лист1!$A$6:$AB$39</definedName>
  </definedNames>
  <calcPr calcId="145621"/>
</workbook>
</file>

<file path=xl/calcChain.xml><?xml version="1.0" encoding="utf-8"?>
<calcChain xmlns="http://schemas.openxmlformats.org/spreadsheetml/2006/main">
  <c r="Y43" i="1" l="1"/>
  <c r="Y40" i="1"/>
  <c r="X40" i="1"/>
  <c r="Y42" i="1"/>
  <c r="Y39" i="1"/>
  <c r="X39" i="1"/>
  <c r="Y26" i="1"/>
  <c r="X26" i="1"/>
  <c r="Y22" i="1"/>
  <c r="X22" i="1"/>
  <c r="Y38" i="1" l="1"/>
  <c r="Y37" i="1"/>
  <c r="Y36" i="1" l="1"/>
  <c r="Y19" i="1"/>
  <c r="Y35" i="1"/>
  <c r="Y34" i="1" l="1"/>
  <c r="X33" i="1" l="1"/>
  <c r="Y33" i="1" s="1"/>
  <c r="Y32" i="1"/>
  <c r="X32" i="1"/>
  <c r="Y25" i="1" l="1"/>
  <c r="X25" i="1"/>
  <c r="W25" i="1"/>
  <c r="Y18" i="1" l="1"/>
  <c r="Y17" i="1"/>
  <c r="Y29" i="1"/>
  <c r="Y11" i="1"/>
  <c r="Y10" i="1"/>
  <c r="Y28" i="1"/>
  <c r="Y45" i="1" l="1"/>
  <c r="Y46" i="1" s="1"/>
</calcChain>
</file>

<file path=xl/sharedStrings.xml><?xml version="1.0" encoding="utf-8"?>
<sst xmlns="http://schemas.openxmlformats.org/spreadsheetml/2006/main" count="466" uniqueCount="202">
  <si>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</si>
  <si>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</si>
  <si>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</si>
  <si>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</si>
  <si>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</si>
  <si>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</si>
  <si>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</si>
  <si>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</si>
  <si>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</si>
  <si>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</si>
  <si>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</si>
  <si>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</si>
  <si>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</si>
  <si>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</si>
  <si>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</si>
  <si>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</si>
  <si>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</si>
  <si>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</si>
  <si>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</si>
  <si>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</si>
  <si>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</si>
  <si>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</si>
  <si>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</si>
  <si>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</si>
  <si>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</si>
  <si>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</si>
  <si>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</si>
  <si>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</si>
  <si>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-</t>
  </si>
  <si>
    <t>+</t>
  </si>
  <si>
    <t>Приложение 1</t>
  </si>
  <si>
    <t>АО "РД "КазМунайГаз"</t>
  </si>
  <si>
    <t>г.Астана</t>
  </si>
  <si>
    <t>3. Услуги</t>
  </si>
  <si>
    <t>итого по услугам</t>
  </si>
  <si>
    <t>Исключить следующие позиции</t>
  </si>
  <si>
    <t>ЭОТТ</t>
  </si>
  <si>
    <t>с даты заключения договора по 31 декабря 2015 года</t>
  </si>
  <si>
    <t>ОИ</t>
  </si>
  <si>
    <t>ДИТиАСУТП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</si>
  <si>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</si>
  <si>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</si>
  <si>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</si>
  <si>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 xml:space="preserve"> г.Астана, пр.Кабанбай батыра 17</t>
  </si>
  <si>
    <t>авансовый платеж - 0%, оставшаяся часть в течение 30 дней с  факта оказания услуг</t>
  </si>
  <si>
    <t>ДНУиНП</t>
  </si>
  <si>
    <t>октябрь, ноябрь 2015 года</t>
  </si>
  <si>
    <t>167 У</t>
  </si>
  <si>
    <t>62.01.11.09.01.01.01</t>
  </si>
  <si>
    <t>Услуги по модернизации информационной системы</t>
  </si>
  <si>
    <t>Ақпараттық жүйені жаңғырту жөніндегі қызметтер</t>
  </si>
  <si>
    <t>Услуги по модернизации информационной системы по управлению персоналом</t>
  </si>
  <si>
    <t>Қызметкерлерді басқаруға арналған ақпараттық жүйені жаңғырту жөніндегі қызметтер</t>
  </si>
  <si>
    <t>Авансовый платеж - 0%, 90 % -  течении 30 рабочих дней   с момента предоставления акта выполненных работ, 10 % - в течении 30 рабочих дней после 100 % исполнения договора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</si>
  <si>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</si>
  <si>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</si>
  <si>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</si>
  <si>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 xml:space="preserve"> </t>
  </si>
  <si>
    <t>23-1 У</t>
  </si>
  <si>
    <t>53.10.11.30.12.00.00</t>
  </si>
  <si>
    <t>Услуги по подписке на периодические издания</t>
  </si>
  <si>
    <t>Мерзімді басылымдарға жазылу бойынша қызметтер</t>
  </si>
  <si>
    <t>Газеттер мен журналдарға жазылу бойынша қызметтер</t>
  </si>
  <si>
    <t>Услуги по приобретению периодических печатных изданий на бумажном носителе (подписка). Подписка на газеты и журналы, выпускаемые в РК и зарубежом.</t>
  </si>
  <si>
    <t>Қағазға басылған мерзімді баспасөз басылымдарын сатып алу (жазылу) жөніндегі қызметтер. Қазақстан Республикасында және шет елдерде шығатын газеттер мен журналдарға жазылу</t>
  </si>
  <si>
    <t>г.Астана, пр.Кабанбай батыра 17</t>
  </si>
  <si>
    <t>ноябрь, декабрь 2014 года</t>
  </si>
  <si>
    <t>г.Актау, ИЦ</t>
  </si>
  <si>
    <t>с даты заключения договора по 31 августа 2015 года</t>
  </si>
  <si>
    <t>авансовый платеж - 100%</t>
  </si>
  <si>
    <t>столбец - 14, 20, 21/ИЦ</t>
  </si>
  <si>
    <t>ДСО</t>
  </si>
  <si>
    <t>23-2 У</t>
  </si>
  <si>
    <t>столбец - 20, 21/ИЦ</t>
  </si>
  <si>
    <t>91 У</t>
  </si>
  <si>
    <t>69.10.17.10.00.00.00</t>
  </si>
  <si>
    <t>Услуги по арбитражу и  примирению</t>
  </si>
  <si>
    <t xml:space="preserve"> Төрелік айту және татуластыру жөніндегі қызметтер</t>
  </si>
  <si>
    <t>Юридические услуги по предоставленияю интересов Общества в арбитражах, судах иностранных государств</t>
  </si>
  <si>
    <t>Шет мемлекеттердің төрелік соттарында, соттарында Қоғамның мүдделерін білдіру бойынша заңгерлік қызметтер көрсету</t>
  </si>
  <si>
    <t>январь, февраль 2015 года</t>
  </si>
  <si>
    <t>Великобритания, г.Лондон</t>
  </si>
  <si>
    <t>авансовый платеж - 0%, оставшаяся часть в течение 30 дней с факта оказания услуг</t>
  </si>
  <si>
    <t>92 У</t>
  </si>
  <si>
    <t>69.10.19.11.00.00.00</t>
  </si>
  <si>
    <t xml:space="preserve">Услуги юридические консультационные  </t>
  </si>
  <si>
    <t>Заңгерлік консультациялық қызметтер</t>
  </si>
  <si>
    <t>Услуги юридические консультационные в сфере рынка ценных бумаг</t>
  </si>
  <si>
    <t>Бағалы қағаздар рыногы саласындағы заңгерлік консультациялық қызметтер</t>
  </si>
  <si>
    <t>Юридические консультационные услуги по сопровождению пост-IPO,  в т.ч. вопросы compliance</t>
  </si>
  <si>
    <t>Пост-IPO-ны, оның ішінде compliance мәселелерін алып жүру бойынша заңгерлік консультациялық қызметтер көрсету</t>
  </si>
  <si>
    <t>ДМК</t>
  </si>
  <si>
    <t>92-1 У</t>
  </si>
  <si>
    <t>столбец - 20, 21 (с учетом доп. соглашения)</t>
  </si>
  <si>
    <t>142 У</t>
  </si>
  <si>
    <t xml:space="preserve"> 43.13.10.15.10.00.00</t>
  </si>
  <si>
    <t>Услуги вспомогательные по исследованию нефтяных месторождений</t>
  </si>
  <si>
    <t>Мұнай кен орындарын зерттеу бойынша қосалқы қызметтер</t>
  </si>
  <si>
    <t>Услуги проведения мониторинга ликвидированных скважин на блоке Каратон-Саркамыс</t>
  </si>
  <si>
    <t>Қаратон-Сарқамыс  блогында ликвидированный ұңғымаларды мониторингтау қызметтерi</t>
  </si>
  <si>
    <t>ЭЦПП</t>
  </si>
  <si>
    <t>г.Атырау, ул.Кулманова 121</t>
  </si>
  <si>
    <t>июнь, июль 2015 года</t>
  </si>
  <si>
    <t>Атырауская область</t>
  </si>
  <si>
    <t>авансовый платеж - 0%, оставшаяся часть в течение 30 рабочих дней с момента подписания акта приема-передачи</t>
  </si>
  <si>
    <t>143 У</t>
  </si>
  <si>
    <t>43.13.10.15.10.00.00</t>
  </si>
  <si>
    <t>Кен орындарын зерттеу жөніндегі қосалқы қызметтер</t>
  </si>
  <si>
    <t xml:space="preserve">Услуги по паспортизации поисково-разведочной скважины  НСВ-1 на блоке Каратон-Саркамыс </t>
  </si>
  <si>
    <t>Қаратон-Сарқамыс блогында  НСВ-1  іздестіру-барлау ұңғымасындағы  паспортизациялау қызметтерi</t>
  </si>
  <si>
    <t>май, июнь 2015 года</t>
  </si>
  <si>
    <t>154 У</t>
  </si>
  <si>
    <t xml:space="preserve">Услуги проведения мониторинга ликвидированных скважин на территории прилегающей к месторождениям Узень-Карамандыбас </t>
  </si>
  <si>
    <t>Өзен және Қарамандыбас кен орындары бойынша ликвидированный ұңғымаларды  мониторингтау қызметтерi</t>
  </si>
  <si>
    <t>Мангистауская область</t>
  </si>
  <si>
    <t>161 У</t>
  </si>
  <si>
    <t>74.90.21.14.00.00.00</t>
  </si>
  <si>
    <t>Услуги независимых экспертов</t>
  </si>
  <si>
    <t>Тәуелсіз сараптама жөнiнде қызмет көрсетулер</t>
  </si>
  <si>
    <t>Услуги независимых экспертов, привлекаемых от различных организаций</t>
  </si>
  <si>
    <t xml:space="preserve"> Независимая экспертиза дополнения к проекту поисковых работ на блоке Каратон-Саркамыс</t>
  </si>
  <si>
    <t xml:space="preserve"> "Қаратон-Сарықамыс блогының  іздестіру-барлау жұмыстарының жобасына толықтыруды"  тәуелсіз сараптау</t>
  </si>
  <si>
    <t>163 У</t>
  </si>
  <si>
    <t xml:space="preserve">Независимая экспертиза дополнения к проекту поисковых работ на территории, прилегающей к месторождениям  Узень-Карамандыбас </t>
  </si>
  <si>
    <r>
      <t xml:space="preserve"> "</t>
    </r>
    <r>
      <rPr>
        <sz val="10"/>
        <color theme="1"/>
        <rFont val="Calibri"/>
        <family val="2"/>
        <charset val="204"/>
      </rPr>
      <t>Ө</t>
    </r>
    <r>
      <rPr>
        <sz val="10"/>
        <color theme="1"/>
        <rFont val="Times New Roman"/>
        <family val="1"/>
        <charset val="204"/>
      </rPr>
      <t>зен-Карамандыбас блогының  іздестіру-барлау жұмыстарының жобасына толықтыруды"  тәуелсіз сараптау</t>
    </r>
  </si>
  <si>
    <t>ДНиПГ РА</t>
  </si>
  <si>
    <t>ДНиПГ</t>
  </si>
  <si>
    <t>ноябрь, декабрь 2015 года</t>
  </si>
  <si>
    <t>столбец - 11, 14</t>
  </si>
  <si>
    <t>исключается полностью</t>
  </si>
  <si>
    <t>161-1 У</t>
  </si>
  <si>
    <t>163-1 У</t>
  </si>
  <si>
    <t>158 У</t>
  </si>
  <si>
    <t>Консультационные услуги по вопросам трансфертного ценообразования</t>
  </si>
  <si>
    <t>июль, август 2015 года</t>
  </si>
  <si>
    <t>62.01.29.00.00.99.00.01.1</t>
  </si>
  <si>
    <t>Программное обеспечение</t>
  </si>
  <si>
    <t>Бағдарламалық жасақтама</t>
  </si>
  <si>
    <t>оригинал программного обеспечения (кроме услуг по разработке программного обеспечения по заказу)</t>
  </si>
  <si>
    <t>бағдарламалық жасақтама түпнұсқасы (тапсырыс бойынша бағдарламалық жасақтаманы әзірлеу бойынша қызметтен басқа)</t>
  </si>
  <si>
    <t>ПК Управление персоналом</t>
  </si>
  <si>
    <t>Қызметкерлерді басқару АК</t>
  </si>
  <si>
    <t>DDP</t>
  </si>
  <si>
    <t>штука</t>
  </si>
  <si>
    <t>1. Товар</t>
  </si>
  <si>
    <t>итого по товарам</t>
  </si>
  <si>
    <t>126 Т</t>
  </si>
  <si>
    <t>58.29.50.20.30.00.00</t>
  </si>
  <si>
    <t>Услуги по продлению лицензий на право использования программного обеспечения</t>
  </si>
  <si>
    <t>Бағдарламалық қамтамасыз ету құқығына лицензияны ұзарту бойынша қызметтер</t>
  </si>
  <si>
    <t>Продление срока действия лицензий SAS FM</t>
  </si>
  <si>
    <t>SAS FM лицензияларының мерзімін ұзарту қызметтері</t>
  </si>
  <si>
    <t>авансовый платеж - 0%, оставшаяся часть в течение 30 р.д. с момента подписания акта выполненных работ</t>
  </si>
  <si>
    <t>Продление срока действия лицензий SAS ABM</t>
  </si>
  <si>
    <t>SAS ABM лицензияларының мерзімін ұзарту қызметтері</t>
  </si>
  <si>
    <t>ДБиЭА</t>
  </si>
  <si>
    <t>169 У</t>
  </si>
  <si>
    <t>170 У</t>
  </si>
  <si>
    <t>ДРГ</t>
  </si>
  <si>
    <t>Батыс Қазақстан және Ақтөбе облыстарындағы Қарашағанақ-Қобланды көтерілім аймағы мен Ақжар-Кенкияқ учаскесі және Манғыстай облысындағы Қарасаз-Таспас учаскесілері бойынша  геологиялық- геофизикалық көшіру қызметтер</t>
  </si>
  <si>
    <t>100% оплата  с момента предоставления  Исполнителем оригинала счета-фактуры и оригинала Акта оказанных Услуг</t>
  </si>
  <si>
    <t>18.12.19.10.00.00.00</t>
  </si>
  <si>
    <t>Услуги по копированию</t>
  </si>
  <si>
    <t>Көшіру бойынша қызметтер</t>
  </si>
  <si>
    <t>Услуги по копированию геолого-геофизических материалов по территории Карачаганак-Кобландиская зона поднятий, Восточный Акжар-Кенкияк в Западно-Казахстанксой и Актюбинской областях и Карасаз-Таспас в Мангистаучкой области</t>
  </si>
  <si>
    <t>171 У</t>
  </si>
  <si>
    <t>ДР</t>
  </si>
  <si>
    <t xml:space="preserve">Услуги по обновлению программного обеспечения OFM </t>
  </si>
  <si>
    <t>OFM БҚ жетілдіру бойынша қызметтер</t>
  </si>
  <si>
    <t>Бағдарламалық қамтамасыз етуді жаңарту қызметтері</t>
  </si>
  <si>
    <t>Бар бағдарламалық қамтамасыз етуді жаңарту қызметтері</t>
  </si>
  <si>
    <t>172 У</t>
  </si>
  <si>
    <t>2 У</t>
  </si>
  <si>
    <t>62.02.30.45.00.00.00</t>
  </si>
  <si>
    <t>Услуги по сопровождению и технической поддержке информационной системы</t>
  </si>
  <si>
    <t>Ақпараттық жүйені техникалық қамтамасыз ету және жүргізу бойынша қызмет атқарулар</t>
  </si>
  <si>
    <t>Услуги по технической поддержке системы SAP</t>
  </si>
  <si>
    <t xml:space="preserve">SAP жүйесін техникалық қамтамасыз ету бойынша қызмет атқарулар </t>
  </si>
  <si>
    <t>авансовый платеж - 0%, оставшаяся часть в течение 30 р.д. с момента подписания акта оказанных услуг</t>
  </si>
  <si>
    <t>СУС</t>
  </si>
  <si>
    <t>2-1 У</t>
  </si>
  <si>
    <t>столбец - 11, 14, 20, 21</t>
  </si>
  <si>
    <t>70-1 У</t>
  </si>
  <si>
    <t>56.10.19.20.00.00.00</t>
  </si>
  <si>
    <t>Услуги по обеспечению питанием прочие</t>
  </si>
  <si>
    <t xml:space="preserve"> тамақпен қамтамасыз ету қызметі, өзге</t>
  </si>
  <si>
    <t>Услуги по организации питания работников филиала "Инженерный центр" на месторождениях Мангистауской области</t>
  </si>
  <si>
    <t>Маңғыстау облысының кен орындарында  филиал қызметкерлерінің тамақтануын ұйымдастыру  жөніндегі қызметтер</t>
  </si>
  <si>
    <t>Мангистауская область, ИЦ</t>
  </si>
  <si>
    <t>авансовый платеж "0%", оставшаяся часть в течение 30 р.д. с момента подписания акта приема-передачи</t>
  </si>
  <si>
    <t>ОВХ</t>
  </si>
  <si>
    <t>71-1 У</t>
  </si>
  <si>
    <t>Услуги по организации питания работников филиала "Инженерный центр" на месторождениях Атырауской области</t>
  </si>
  <si>
    <t>Атырау облысының кен орындарында филиал қызметкерлерінің тамақтануын ұйымдастыру  жөніндегі қызметтер</t>
  </si>
  <si>
    <t>Атырауская область, ИЦ</t>
  </si>
  <si>
    <t>САД</t>
  </si>
  <si>
    <t>70-2 У</t>
  </si>
  <si>
    <t>71-2 У</t>
  </si>
  <si>
    <r>
      <t xml:space="preserve"> "</t>
    </r>
    <r>
      <rPr>
        <sz val="10"/>
        <color rgb="FFFF0000"/>
        <rFont val="Calibri"/>
        <family val="2"/>
        <charset val="204"/>
      </rPr>
      <t>Ө</t>
    </r>
    <r>
      <rPr>
        <sz val="10"/>
        <color rgb="FFFF0000"/>
        <rFont val="Times New Roman"/>
        <family val="1"/>
        <charset val="204"/>
      </rPr>
      <t>зен-Карамандыбас блогының  іздестіру-барлау жұмыстарының жобасына толықтыруды"  тәуелсіз сараптау</t>
    </r>
  </si>
  <si>
    <t>итого включить</t>
  </si>
  <si>
    <t>к приказу АО "РД "КазМунайГаз" № 250/П от 06.11.2015 года</t>
  </si>
  <si>
    <t>XIII изменения и дополнения в План закупок товаров, работ и услуг  АО «РД «КазМунайГаз»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</si>
</sst>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2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3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68" fontId="17" fillId="0" borderId="0" applyFont="0" applyFill="0" applyBorder="0" applyAlignment="0" applyProtection="0"/>
    <xf numFmtId="0" fontId="14" fillId="0" borderId="0"/>
    <xf numFmtId="0" fontId="56" fillId="0" borderId="0"/>
    <xf numFmtId="43" fontId="54" fillId="0" borderId="0" applyFont="0" applyFill="0" applyBorder="0" applyAlignment="0" applyProtection="0"/>
  </cellStyleXfs>
  <cellXfs count="144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61" fillId="0" borderId="1" xfId="13" applyFont="1" applyBorder="1" applyAlignment="1">
      <alignment horizontal="center" vertical="center" wrapText="1"/>
    </xf>
    <xf numFmtId="4" fontId="22" fillId="21" borderId="1" xfId="91" applyNumberFormat="1" applyFont="1" applyBorder="1" applyAlignment="1">
      <alignment horizontal="center" vertical="center"/>
    </xf>
    <xf numFmtId="4" fontId="15" fillId="21" borderId="1" xfId="91" applyNumberFormat="1" applyFont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4" fontId="59" fillId="0" borderId="0" xfId="0" applyNumberFormat="1" applyFont="1"/>
    <xf numFmtId="0" fontId="59" fillId="0" borderId="1" xfId="0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center"/>
    </xf>
    <xf numFmtId="0" fontId="16" fillId="2" borderId="1" xfId="14" applyFont="1" applyFill="1" applyBorder="1" applyAlignment="1">
      <alignment horizontal="center" vertical="center" wrapText="1"/>
    </xf>
    <xf numFmtId="4" fontId="22" fillId="0" borderId="0" xfId="0" applyNumberFormat="1" applyFont="1"/>
    <xf numFmtId="0" fontId="59" fillId="36" borderId="1" xfId="270" applyFont="1" applyFill="1" applyBorder="1" applyAlignment="1">
      <alignment horizontal="center" vertical="center" wrapText="1"/>
    </xf>
    <xf numFmtId="0" fontId="59" fillId="2" borderId="1" xfId="23" applyNumberFormat="1" applyFont="1" applyFill="1" applyBorder="1" applyAlignment="1">
      <alignment horizontal="center" vertical="center" wrapText="1"/>
    </xf>
    <xf numFmtId="0" fontId="59" fillId="2" borderId="1" xfId="270" applyFont="1" applyFill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/>
    </xf>
    <xf numFmtId="14" fontId="16" fillId="0" borderId="1" xfId="14" applyNumberFormat="1" applyFont="1" applyFill="1" applyBorder="1" applyAlignment="1">
      <alignment horizontal="center" vertical="center"/>
    </xf>
    <xf numFmtId="4" fontId="61" fillId="0" borderId="1" xfId="13" applyNumberFormat="1" applyFont="1" applyBorder="1" applyAlignment="1">
      <alignment horizontal="center" vertical="top" wrapText="1"/>
    </xf>
    <xf numFmtId="4" fontId="57" fillId="0" borderId="1" xfId="178" applyNumberFormat="1" applyFont="1" applyBorder="1" applyAlignment="1">
      <alignment horizontal="center" vertical="center"/>
    </xf>
    <xf numFmtId="0" fontId="16" fillId="2" borderId="1" xfId="20" applyNumberFormat="1" applyFont="1" applyFill="1" applyBorder="1" applyAlignment="1">
      <alignment horizontal="center" vertical="center" wrapText="1"/>
    </xf>
    <xf numFmtId="0" fontId="16" fillId="2" borderId="1" xfId="211" applyFont="1" applyFill="1" applyBorder="1" applyAlignment="1">
      <alignment horizontal="center" vertical="center" wrapText="1"/>
    </xf>
    <xf numFmtId="0" fontId="16" fillId="2" borderId="1" xfId="219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3" fontId="16" fillId="2" borderId="1" xfId="14" applyNumberFormat="1" applyFont="1" applyFill="1" applyBorder="1" applyAlignment="1">
      <alignment horizontal="center" vertical="center"/>
    </xf>
    <xf numFmtId="4" fontId="16" fillId="2" borderId="1" xfId="14" applyNumberFormat="1" applyFont="1" applyFill="1" applyBorder="1" applyAlignment="1">
      <alignment horizontal="center" vertical="center"/>
    </xf>
    <xf numFmtId="0" fontId="16" fillId="2" borderId="1" xfId="14" applyNumberFormat="1" applyFont="1" applyFill="1" applyBorder="1" applyAlignment="1">
      <alignment horizontal="center" vertical="center" wrapText="1"/>
    </xf>
    <xf numFmtId="0" fontId="62" fillId="36" borderId="1" xfId="0" applyFont="1" applyFill="1" applyBorder="1" applyAlignment="1">
      <alignment horizontal="center" vertical="center" wrapText="1"/>
    </xf>
    <xf numFmtId="0" fontId="16" fillId="36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/>
    </xf>
    <xf numFmtId="4" fontId="59" fillId="0" borderId="1" xfId="178" applyNumberFormat="1" applyFont="1" applyBorder="1" applyAlignment="1">
      <alignment horizontal="center" vertical="center"/>
    </xf>
    <xf numFmtId="0" fontId="59" fillId="0" borderId="1" xfId="14" applyFont="1" applyBorder="1" applyAlignment="1">
      <alignment horizontal="center" vertical="center" wrapText="1"/>
    </xf>
    <xf numFmtId="0" fontId="16" fillId="2" borderId="1" xfId="19" applyNumberFormat="1" applyFont="1" applyFill="1" applyBorder="1" applyAlignment="1">
      <alignment horizontal="center" vertical="center" wrapText="1"/>
    </xf>
    <xf numFmtId="3" fontId="16" fillId="0" borderId="1" xfId="14" applyNumberFormat="1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64" fillId="2" borderId="1" xfId="1" applyFont="1" applyFill="1" applyBorder="1" applyAlignment="1">
      <alignment horizontal="center" vertical="center" wrapText="1"/>
    </xf>
    <xf numFmtId="3" fontId="64" fillId="2" borderId="1" xfId="1" applyNumberFormat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64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49" fontId="62" fillId="0" borderId="1" xfId="267" applyNumberFormat="1" applyFont="1" applyFill="1" applyBorder="1" applyAlignment="1">
      <alignment horizontal="center" vertical="center" wrapText="1"/>
    </xf>
    <xf numFmtId="0" fontId="16" fillId="0" borderId="1" xfId="1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6" fillId="0" borderId="1" xfId="91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14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2" borderId="1" xfId="20" applyNumberFormat="1" applyFont="1" applyFill="1" applyBorder="1" applyAlignment="1">
      <alignment horizontal="center" vertical="center" wrapText="1"/>
    </xf>
    <xf numFmtId="0" fontId="60" fillId="2" borderId="1" xfId="14" applyFont="1" applyFill="1" applyBorder="1" applyAlignment="1">
      <alignment horizontal="center" vertical="center" wrapText="1"/>
    </xf>
    <xf numFmtId="0" fontId="60" fillId="2" borderId="1" xfId="211" applyFont="1" applyFill="1" applyBorder="1" applyAlignment="1">
      <alignment horizontal="center" vertical="center" wrapText="1"/>
    </xf>
    <xf numFmtId="0" fontId="60" fillId="2" borderId="1" xfId="219" applyFont="1" applyFill="1" applyBorder="1" applyAlignment="1">
      <alignment horizontal="center" vertical="center" wrapText="1"/>
    </xf>
    <xf numFmtId="0" fontId="60" fillId="2" borderId="1" xfId="14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2" applyFont="1" applyFill="1" applyBorder="1" applyAlignment="1">
      <alignment horizontal="center" vertical="center" wrapText="1"/>
    </xf>
    <xf numFmtId="0" fontId="60" fillId="0" borderId="1" xfId="13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3" fontId="60" fillId="2" borderId="1" xfId="14" applyNumberFormat="1" applyFont="1" applyFill="1" applyBorder="1" applyAlignment="1">
      <alignment horizontal="center" vertical="center"/>
    </xf>
    <xf numFmtId="4" fontId="60" fillId="2" borderId="1" xfId="14" applyNumberFormat="1" applyFont="1" applyFill="1" applyBorder="1" applyAlignment="1">
      <alignment horizontal="center" vertical="center"/>
    </xf>
    <xf numFmtId="0" fontId="60" fillId="2" borderId="1" xfId="14" applyNumberFormat="1" applyFont="1" applyFill="1" applyBorder="1" applyAlignment="1">
      <alignment horizontal="center" vertical="center" wrapText="1"/>
    </xf>
    <xf numFmtId="0" fontId="60" fillId="0" borderId="1" xfId="14" applyFont="1" applyFill="1" applyBorder="1" applyAlignment="1">
      <alignment horizontal="center" vertical="center" wrapText="1"/>
    </xf>
    <xf numFmtId="0" fontId="60" fillId="36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20" xfId="14" applyFont="1" applyBorder="1" applyAlignment="1">
      <alignment horizontal="center" vertical="center"/>
    </xf>
    <xf numFmtId="4" fontId="60" fillId="0" borderId="1" xfId="178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14" applyFont="1" applyBorder="1" applyAlignment="1">
      <alignment horizontal="center" vertical="center" wrapText="1"/>
    </xf>
    <xf numFmtId="0" fontId="60" fillId="2" borderId="1" xfId="19" applyNumberFormat="1" applyFont="1" applyFill="1" applyBorder="1" applyAlignment="1">
      <alignment horizontal="center" vertical="center" wrapText="1"/>
    </xf>
    <xf numFmtId="4" fontId="60" fillId="2" borderId="1" xfId="14" applyNumberFormat="1" applyFont="1" applyFill="1" applyBorder="1" applyAlignment="1">
      <alignment horizontal="center" vertical="center" wrapText="1"/>
    </xf>
    <xf numFmtId="0" fontId="60" fillId="2" borderId="21" xfId="0" applyFont="1" applyFill="1" applyBorder="1" applyAlignment="1">
      <alignment horizontal="center" vertical="center" wrapText="1"/>
    </xf>
    <xf numFmtId="14" fontId="60" fillId="0" borderId="1" xfId="14" applyNumberFormat="1" applyFont="1" applyFill="1" applyBorder="1" applyAlignment="1">
      <alignment horizontal="center" vertical="center"/>
    </xf>
    <xf numFmtId="3" fontId="60" fillId="0" borderId="1" xfId="14" applyNumberFormat="1" applyFont="1" applyFill="1" applyBorder="1" applyAlignment="1">
      <alignment horizontal="center" vertical="center" wrapText="1"/>
    </xf>
    <xf numFmtId="0" fontId="60" fillId="0" borderId="1" xfId="14" applyFont="1" applyFill="1" applyBorder="1" applyAlignment="1">
      <alignment horizontal="center" vertical="center"/>
    </xf>
    <xf numFmtId="43" fontId="60" fillId="0" borderId="1" xfId="271" applyFont="1" applyBorder="1" applyAlignment="1">
      <alignment horizontal="center" vertical="center"/>
    </xf>
    <xf numFmtId="4" fontId="60" fillId="0" borderId="1" xfId="271" applyNumberFormat="1" applyFont="1" applyBorder="1" applyAlignment="1">
      <alignment horizontal="center" vertical="center"/>
    </xf>
    <xf numFmtId="4" fontId="60" fillId="0" borderId="1" xfId="0" applyNumberFormat="1" applyFont="1" applyBorder="1" applyAlignment="1">
      <alignment horizontal="center" vertical="center"/>
    </xf>
    <xf numFmtId="0" fontId="60" fillId="36" borderId="1" xfId="270" applyFont="1" applyFill="1" applyBorder="1" applyAlignment="1">
      <alignment horizontal="center" vertical="center" wrapText="1"/>
    </xf>
    <xf numFmtId="0" fontId="60" fillId="2" borderId="1" xfId="23" applyNumberFormat="1" applyFont="1" applyFill="1" applyBorder="1" applyAlignment="1">
      <alignment horizontal="center" vertical="center" wrapText="1"/>
    </xf>
    <xf numFmtId="0" fontId="60" fillId="2" borderId="1" xfId="270" applyFont="1" applyFill="1" applyBorder="1" applyAlignment="1">
      <alignment horizontal="center" vertical="center" wrapText="1"/>
    </xf>
    <xf numFmtId="4" fontId="60" fillId="0" borderId="1" xfId="14" applyNumberFormat="1" applyFont="1" applyFill="1" applyBorder="1" applyAlignment="1">
      <alignment horizontal="center" vertical="center" wrapText="1"/>
    </xf>
    <xf numFmtId="49" fontId="60" fillId="0" borderId="1" xfId="267" applyNumberFormat="1" applyFont="1" applyFill="1" applyBorder="1" applyAlignment="1">
      <alignment horizontal="center" vertical="center" wrapText="1"/>
    </xf>
    <xf numFmtId="0" fontId="60" fillId="0" borderId="1" xfId="15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4" fontId="60" fillId="0" borderId="1" xfId="91" applyNumberFormat="1" applyFont="1" applyFill="1" applyBorder="1" applyAlignment="1">
      <alignment vertical="center"/>
    </xf>
    <xf numFmtId="4" fontId="60" fillId="0" borderId="1" xfId="0" applyNumberFormat="1" applyFont="1" applyFill="1" applyBorder="1" applyAlignment="1">
      <alignment vertical="center"/>
    </xf>
    <xf numFmtId="0" fontId="60" fillId="2" borderId="1" xfId="19" applyFont="1" applyFill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center" vertical="center" wrapText="1"/>
    </xf>
    <xf numFmtId="4" fontId="60" fillId="0" borderId="1" xfId="14" applyNumberFormat="1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Обычный_Лист3" xfId="270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" xfId="271" builtinId="3"/>
    <cellStyle name="Финансовый 2" xfId="10"/>
    <cellStyle name="Финансовый 2 2" xfId="179"/>
    <cellStyle name="Финансовый 2 3" xfId="178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zoomScale="80" zoomScaleNormal="80" workbookViewId="0">
      <selection activeCell="B5" sqref="B5"/>
    </sheetView>
  </sheetViews>
  <sheetFormatPr defaultRowHeight="12.75"/>
  <cols>
    <col min="1" max="1" width="10.140625" style="30" customWidth="1"/>
    <col min="2" max="3" width="9.140625" style="30"/>
    <col min="4" max="4" width="12" style="30" customWidth="1"/>
    <col min="5" max="5" width="26.7109375" style="30" customWidth="1"/>
    <col min="6" max="6" width="23.85546875" style="30" customWidth="1"/>
    <col min="7" max="7" width="31.140625" style="30" customWidth="1"/>
    <col min="8" max="8" width="32" style="30" customWidth="1"/>
    <col min="9" max="9" width="33" style="30" customWidth="1"/>
    <col min="10" max="10" width="32" style="30" customWidth="1"/>
    <col min="11" max="12" width="9.140625" style="30"/>
    <col min="13" max="13" width="11.42578125" style="30" customWidth="1"/>
    <col min="14" max="14" width="11.85546875" style="30" customWidth="1"/>
    <col min="15" max="15" width="13.28515625" style="30" customWidth="1"/>
    <col min="16" max="16" width="15.5703125" style="30" customWidth="1"/>
    <col min="17" max="17" width="9.140625" style="30" customWidth="1"/>
    <col min="18" max="18" width="16.85546875" style="30" customWidth="1"/>
    <col min="19" max="19" width="31.28515625" style="30" customWidth="1"/>
    <col min="20" max="20" width="9.140625" style="30" customWidth="1"/>
    <col min="21" max="21" width="11.28515625" style="30" customWidth="1"/>
    <col min="22" max="22" width="13.5703125" style="30" customWidth="1"/>
    <col min="23" max="23" width="17.42578125" style="30" customWidth="1"/>
    <col min="24" max="24" width="19.42578125" style="30" customWidth="1"/>
    <col min="25" max="25" width="18" style="30" customWidth="1"/>
    <col min="26" max="26" width="6.5703125" style="30" customWidth="1"/>
    <col min="27" max="27" width="9.140625" style="30"/>
    <col min="28" max="28" width="22.42578125" style="30" customWidth="1"/>
    <col min="29" max="16384" width="9.140625" style="30"/>
  </cols>
  <sheetData>
    <row r="1" spans="1:28">
      <c r="X1" s="31" t="s">
        <v>30</v>
      </c>
    </row>
    <row r="2" spans="1:28">
      <c r="X2" s="31" t="s">
        <v>200</v>
      </c>
    </row>
    <row r="4" spans="1:28">
      <c r="B4" s="143" t="s">
        <v>201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</row>
    <row r="5" spans="1:28" ht="77.25" thickBot="1">
      <c r="A5" s="32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32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34"/>
      <c r="B7" s="35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3.5">
      <c r="A8" s="34"/>
      <c r="B8" s="35" t="s">
        <v>33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8"/>
      <c r="Y8" s="58"/>
      <c r="Z8" s="49"/>
      <c r="AA8" s="49"/>
      <c r="AB8" s="49"/>
    </row>
    <row r="9" spans="1:28" ht="76.5">
      <c r="A9" s="34" t="s">
        <v>71</v>
      </c>
      <c r="B9" s="98" t="s">
        <v>58</v>
      </c>
      <c r="C9" s="99" t="s">
        <v>31</v>
      </c>
      <c r="D9" s="100" t="s">
        <v>59</v>
      </c>
      <c r="E9" s="100" t="s">
        <v>60</v>
      </c>
      <c r="F9" s="101" t="s">
        <v>61</v>
      </c>
      <c r="G9" s="100" t="s">
        <v>60</v>
      </c>
      <c r="H9" s="101" t="s">
        <v>62</v>
      </c>
      <c r="I9" s="101" t="s">
        <v>63</v>
      </c>
      <c r="J9" s="101" t="s">
        <v>64</v>
      </c>
      <c r="K9" s="102" t="s">
        <v>38</v>
      </c>
      <c r="L9" s="103">
        <v>80</v>
      </c>
      <c r="M9" s="104">
        <v>710000000</v>
      </c>
      <c r="N9" s="105" t="s">
        <v>65</v>
      </c>
      <c r="O9" s="106" t="s">
        <v>66</v>
      </c>
      <c r="P9" s="101" t="s">
        <v>67</v>
      </c>
      <c r="Q9" s="103"/>
      <c r="R9" s="107" t="s">
        <v>68</v>
      </c>
      <c r="S9" s="100" t="s">
        <v>69</v>
      </c>
      <c r="T9" s="103"/>
      <c r="U9" s="103"/>
      <c r="V9" s="108"/>
      <c r="W9" s="109"/>
      <c r="X9" s="109">
        <v>624000</v>
      </c>
      <c r="Y9" s="109">
        <v>698880.00000000012</v>
      </c>
      <c r="Z9" s="103"/>
      <c r="AA9" s="110">
        <v>2015</v>
      </c>
      <c r="AB9" s="100" t="s">
        <v>70</v>
      </c>
    </row>
    <row r="10" spans="1:28" ht="51">
      <c r="A10" s="34" t="s">
        <v>91</v>
      </c>
      <c r="B10" s="98" t="s">
        <v>74</v>
      </c>
      <c r="C10" s="111" t="s">
        <v>31</v>
      </c>
      <c r="D10" s="112" t="s">
        <v>75</v>
      </c>
      <c r="E10" s="104" t="s">
        <v>76</v>
      </c>
      <c r="F10" s="113" t="s">
        <v>77</v>
      </c>
      <c r="G10" s="112" t="s">
        <v>76</v>
      </c>
      <c r="H10" s="113" t="s">
        <v>77</v>
      </c>
      <c r="I10" s="113" t="s">
        <v>78</v>
      </c>
      <c r="J10" s="114" t="s">
        <v>79</v>
      </c>
      <c r="K10" s="115" t="s">
        <v>38</v>
      </c>
      <c r="L10" s="115">
        <v>0</v>
      </c>
      <c r="M10" s="116">
        <v>710000000</v>
      </c>
      <c r="N10" s="117" t="s">
        <v>65</v>
      </c>
      <c r="O10" s="114" t="s">
        <v>80</v>
      </c>
      <c r="P10" s="113" t="s">
        <v>81</v>
      </c>
      <c r="Q10" s="115"/>
      <c r="R10" s="107" t="s">
        <v>37</v>
      </c>
      <c r="S10" s="114" t="s">
        <v>82</v>
      </c>
      <c r="T10" s="118"/>
      <c r="U10" s="115"/>
      <c r="V10" s="115"/>
      <c r="W10" s="115"/>
      <c r="X10" s="119">
        <v>30000000</v>
      </c>
      <c r="Y10" s="119">
        <f>X10*1.12</f>
        <v>33600000</v>
      </c>
      <c r="Z10" s="115"/>
      <c r="AA10" s="115">
        <v>2015</v>
      </c>
      <c r="AB10" s="120" t="s">
        <v>129</v>
      </c>
    </row>
    <row r="11" spans="1:28" ht="51">
      <c r="A11" s="34" t="s">
        <v>91</v>
      </c>
      <c r="B11" s="98" t="s">
        <v>83</v>
      </c>
      <c r="C11" s="111" t="s">
        <v>31</v>
      </c>
      <c r="D11" s="112" t="s">
        <v>84</v>
      </c>
      <c r="E11" s="104" t="s">
        <v>85</v>
      </c>
      <c r="F11" s="113" t="s">
        <v>86</v>
      </c>
      <c r="G11" s="112" t="s">
        <v>87</v>
      </c>
      <c r="H11" s="113" t="s">
        <v>88</v>
      </c>
      <c r="I11" s="113" t="s">
        <v>89</v>
      </c>
      <c r="J11" s="114" t="s">
        <v>90</v>
      </c>
      <c r="K11" s="115" t="s">
        <v>36</v>
      </c>
      <c r="L11" s="115">
        <v>0</v>
      </c>
      <c r="M11" s="116">
        <v>710000000</v>
      </c>
      <c r="N11" s="117" t="s">
        <v>65</v>
      </c>
      <c r="O11" s="114" t="s">
        <v>80</v>
      </c>
      <c r="P11" s="113" t="s">
        <v>32</v>
      </c>
      <c r="Q11" s="115"/>
      <c r="R11" s="107" t="s">
        <v>37</v>
      </c>
      <c r="S11" s="114" t="s">
        <v>82</v>
      </c>
      <c r="T11" s="118"/>
      <c r="U11" s="115"/>
      <c r="V11" s="115"/>
      <c r="W11" s="115"/>
      <c r="X11" s="119">
        <v>28292000</v>
      </c>
      <c r="Y11" s="119">
        <f t="shared" ref="Y11" si="0">X11*1.12</f>
        <v>31687040.000000004</v>
      </c>
      <c r="Z11" s="115"/>
      <c r="AA11" s="115">
        <v>2015</v>
      </c>
      <c r="AB11" s="121"/>
    </row>
    <row r="12" spans="1:28" ht="51">
      <c r="A12" s="34" t="s">
        <v>125</v>
      </c>
      <c r="B12" s="98" t="s">
        <v>94</v>
      </c>
      <c r="C12" s="122" t="s">
        <v>31</v>
      </c>
      <c r="D12" s="104" t="s">
        <v>95</v>
      </c>
      <c r="E12" s="104" t="s">
        <v>96</v>
      </c>
      <c r="F12" s="104" t="s">
        <v>97</v>
      </c>
      <c r="G12" s="104" t="s">
        <v>96</v>
      </c>
      <c r="H12" s="104" t="s">
        <v>97</v>
      </c>
      <c r="I12" s="104" t="s">
        <v>98</v>
      </c>
      <c r="J12" s="104" t="s">
        <v>99</v>
      </c>
      <c r="K12" s="102" t="s">
        <v>100</v>
      </c>
      <c r="L12" s="103">
        <v>80</v>
      </c>
      <c r="M12" s="116">
        <v>231010000</v>
      </c>
      <c r="N12" s="105" t="s">
        <v>101</v>
      </c>
      <c r="O12" s="100" t="s">
        <v>102</v>
      </c>
      <c r="P12" s="101" t="s">
        <v>103</v>
      </c>
      <c r="Q12" s="103"/>
      <c r="R12" s="107" t="s">
        <v>37</v>
      </c>
      <c r="S12" s="100" t="s">
        <v>104</v>
      </c>
      <c r="T12" s="103"/>
      <c r="U12" s="103"/>
      <c r="V12" s="108"/>
      <c r="W12" s="109"/>
      <c r="X12" s="109">
        <v>2000000</v>
      </c>
      <c r="Y12" s="123">
        <v>2240000</v>
      </c>
      <c r="Z12" s="103"/>
      <c r="AA12" s="110">
        <v>2015</v>
      </c>
      <c r="AB12" s="120" t="s">
        <v>129</v>
      </c>
    </row>
    <row r="13" spans="1:28" ht="51">
      <c r="A13" s="34" t="s">
        <v>125</v>
      </c>
      <c r="B13" s="98" t="s">
        <v>105</v>
      </c>
      <c r="C13" s="122" t="s">
        <v>31</v>
      </c>
      <c r="D13" s="104" t="s">
        <v>106</v>
      </c>
      <c r="E13" s="104" t="s">
        <v>96</v>
      </c>
      <c r="F13" s="104" t="s">
        <v>107</v>
      </c>
      <c r="G13" s="104" t="s">
        <v>96</v>
      </c>
      <c r="H13" s="104" t="s">
        <v>107</v>
      </c>
      <c r="I13" s="104" t="s">
        <v>108</v>
      </c>
      <c r="J13" s="104" t="s">
        <v>109</v>
      </c>
      <c r="K13" s="124" t="s">
        <v>38</v>
      </c>
      <c r="L13" s="103">
        <v>80</v>
      </c>
      <c r="M13" s="104">
        <v>231010000</v>
      </c>
      <c r="N13" s="105" t="s">
        <v>101</v>
      </c>
      <c r="O13" s="106" t="s">
        <v>110</v>
      </c>
      <c r="P13" s="104" t="s">
        <v>103</v>
      </c>
      <c r="Q13" s="103"/>
      <c r="R13" s="107" t="s">
        <v>37</v>
      </c>
      <c r="S13" s="100" t="s">
        <v>104</v>
      </c>
      <c r="T13" s="103"/>
      <c r="U13" s="103"/>
      <c r="V13" s="108"/>
      <c r="W13" s="109"/>
      <c r="X13" s="109">
        <v>550000</v>
      </c>
      <c r="Y13" s="109">
        <v>616000</v>
      </c>
      <c r="Z13" s="103"/>
      <c r="AA13" s="110">
        <v>2015</v>
      </c>
      <c r="AB13" s="120" t="s">
        <v>129</v>
      </c>
    </row>
    <row r="14" spans="1:28" ht="63.75">
      <c r="A14" s="34" t="s">
        <v>126</v>
      </c>
      <c r="B14" s="125" t="s">
        <v>111</v>
      </c>
      <c r="C14" s="111" t="s">
        <v>31</v>
      </c>
      <c r="D14" s="126" t="s">
        <v>95</v>
      </c>
      <c r="E14" s="126" t="s">
        <v>96</v>
      </c>
      <c r="F14" s="126" t="s">
        <v>97</v>
      </c>
      <c r="G14" s="126" t="s">
        <v>96</v>
      </c>
      <c r="H14" s="126" t="s">
        <v>97</v>
      </c>
      <c r="I14" s="126" t="s">
        <v>112</v>
      </c>
      <c r="J14" s="126" t="s">
        <v>113</v>
      </c>
      <c r="K14" s="127" t="s">
        <v>100</v>
      </c>
      <c r="L14" s="111">
        <v>80</v>
      </c>
      <c r="M14" s="116">
        <v>710000000</v>
      </c>
      <c r="N14" s="117" t="s">
        <v>43</v>
      </c>
      <c r="O14" s="111" t="s">
        <v>46</v>
      </c>
      <c r="P14" s="114" t="s">
        <v>114</v>
      </c>
      <c r="Q14" s="115"/>
      <c r="R14" s="114" t="s">
        <v>37</v>
      </c>
      <c r="S14" s="114" t="s">
        <v>104</v>
      </c>
      <c r="T14" s="114"/>
      <c r="U14" s="114"/>
      <c r="V14" s="114"/>
      <c r="W14" s="128"/>
      <c r="X14" s="129">
        <v>2000000</v>
      </c>
      <c r="Y14" s="130">
        <v>2240000</v>
      </c>
      <c r="Z14" s="106"/>
      <c r="AA14" s="106">
        <v>2015</v>
      </c>
      <c r="AB14" s="120" t="s">
        <v>129</v>
      </c>
    </row>
    <row r="15" spans="1:28" ht="51">
      <c r="A15" s="34" t="s">
        <v>126</v>
      </c>
      <c r="B15" s="98" t="s">
        <v>115</v>
      </c>
      <c r="C15" s="111" t="s">
        <v>31</v>
      </c>
      <c r="D15" s="131" t="s">
        <v>116</v>
      </c>
      <c r="E15" s="131" t="s">
        <v>117</v>
      </c>
      <c r="F15" s="132" t="s">
        <v>118</v>
      </c>
      <c r="G15" s="133" t="s">
        <v>119</v>
      </c>
      <c r="H15" s="132" t="s">
        <v>118</v>
      </c>
      <c r="I15" s="132" t="s">
        <v>120</v>
      </c>
      <c r="J15" s="104" t="s">
        <v>121</v>
      </c>
      <c r="K15" s="115" t="s">
        <v>38</v>
      </c>
      <c r="L15" s="115">
        <v>80</v>
      </c>
      <c r="M15" s="116">
        <v>710000000</v>
      </c>
      <c r="N15" s="117" t="s">
        <v>65</v>
      </c>
      <c r="O15" s="100" t="s">
        <v>46</v>
      </c>
      <c r="P15" s="113" t="s">
        <v>103</v>
      </c>
      <c r="Q15" s="115"/>
      <c r="R15" s="107" t="s">
        <v>37</v>
      </c>
      <c r="S15" s="114" t="s">
        <v>104</v>
      </c>
      <c r="T15" s="115"/>
      <c r="U15" s="115"/>
      <c r="V15" s="115"/>
      <c r="W15" s="115"/>
      <c r="X15" s="119">
        <v>1000000</v>
      </c>
      <c r="Y15" s="119">
        <v>1120000</v>
      </c>
      <c r="Z15" s="115"/>
      <c r="AA15" s="115">
        <v>2015</v>
      </c>
      <c r="AB15" s="114"/>
    </row>
    <row r="16" spans="1:28" ht="63.75">
      <c r="A16" s="34" t="s">
        <v>126</v>
      </c>
      <c r="B16" s="98" t="s">
        <v>122</v>
      </c>
      <c r="C16" s="111" t="s">
        <v>31</v>
      </c>
      <c r="D16" s="131" t="s">
        <v>116</v>
      </c>
      <c r="E16" s="131" t="s">
        <v>117</v>
      </c>
      <c r="F16" s="132" t="s">
        <v>118</v>
      </c>
      <c r="G16" s="133" t="s">
        <v>119</v>
      </c>
      <c r="H16" s="132" t="s">
        <v>118</v>
      </c>
      <c r="I16" s="132" t="s">
        <v>123</v>
      </c>
      <c r="J16" s="104" t="s">
        <v>198</v>
      </c>
      <c r="K16" s="115" t="s">
        <v>38</v>
      </c>
      <c r="L16" s="115">
        <v>80</v>
      </c>
      <c r="M16" s="116">
        <v>710000000</v>
      </c>
      <c r="N16" s="117" t="s">
        <v>65</v>
      </c>
      <c r="O16" s="100" t="s">
        <v>46</v>
      </c>
      <c r="P16" s="113" t="s">
        <v>114</v>
      </c>
      <c r="Q16" s="115"/>
      <c r="R16" s="107" t="s">
        <v>37</v>
      </c>
      <c r="S16" s="114" t="s">
        <v>104</v>
      </c>
      <c r="T16" s="115"/>
      <c r="U16" s="115"/>
      <c r="V16" s="115"/>
      <c r="W16" s="115"/>
      <c r="X16" s="119">
        <v>2000000</v>
      </c>
      <c r="Y16" s="119">
        <v>2240000</v>
      </c>
      <c r="Z16" s="115"/>
      <c r="AA16" s="115">
        <v>2015</v>
      </c>
      <c r="AB16" s="114"/>
    </row>
    <row r="17" spans="1:28" ht="38.25">
      <c r="A17" s="34" t="s">
        <v>45</v>
      </c>
      <c r="B17" s="125" t="s">
        <v>132</v>
      </c>
      <c r="C17" s="111" t="s">
        <v>31</v>
      </c>
      <c r="D17" s="114" t="s">
        <v>40</v>
      </c>
      <c r="E17" s="114" t="s">
        <v>41</v>
      </c>
      <c r="F17" s="114" t="s">
        <v>42</v>
      </c>
      <c r="G17" s="114" t="s">
        <v>41</v>
      </c>
      <c r="H17" s="114" t="s">
        <v>42</v>
      </c>
      <c r="I17" s="111" t="s">
        <v>133</v>
      </c>
      <c r="J17" s="114" t="s">
        <v>42</v>
      </c>
      <c r="K17" s="114" t="s">
        <v>36</v>
      </c>
      <c r="L17" s="111">
        <v>70</v>
      </c>
      <c r="M17" s="116">
        <v>710000000</v>
      </c>
      <c r="N17" s="117" t="s">
        <v>43</v>
      </c>
      <c r="O17" s="111" t="s">
        <v>134</v>
      </c>
      <c r="P17" s="114" t="s">
        <v>32</v>
      </c>
      <c r="Q17" s="111"/>
      <c r="R17" s="114" t="s">
        <v>37</v>
      </c>
      <c r="S17" s="111" t="s">
        <v>44</v>
      </c>
      <c r="T17" s="111"/>
      <c r="U17" s="111"/>
      <c r="V17" s="111"/>
      <c r="W17" s="111"/>
      <c r="X17" s="129">
        <v>1740000</v>
      </c>
      <c r="Y17" s="130">
        <f t="shared" ref="Y17" si="1">X17*1.12</f>
        <v>1948800.0000000002</v>
      </c>
      <c r="Z17" s="111"/>
      <c r="AA17" s="111">
        <v>2015</v>
      </c>
      <c r="AB17" s="120" t="s">
        <v>129</v>
      </c>
    </row>
    <row r="18" spans="1:28" ht="76.5">
      <c r="A18" s="34" t="s">
        <v>39</v>
      </c>
      <c r="B18" s="98" t="s">
        <v>47</v>
      </c>
      <c r="C18" s="111" t="s">
        <v>31</v>
      </c>
      <c r="D18" s="114" t="s">
        <v>48</v>
      </c>
      <c r="E18" s="114" t="s">
        <v>49</v>
      </c>
      <c r="F18" s="114" t="s">
        <v>50</v>
      </c>
      <c r="G18" s="114" t="s">
        <v>49</v>
      </c>
      <c r="H18" s="114" t="s">
        <v>50</v>
      </c>
      <c r="I18" s="117" t="s">
        <v>51</v>
      </c>
      <c r="J18" s="114" t="s">
        <v>52</v>
      </c>
      <c r="K18" s="114" t="s">
        <v>38</v>
      </c>
      <c r="L18" s="111">
        <v>0</v>
      </c>
      <c r="M18" s="116">
        <v>710000000</v>
      </c>
      <c r="N18" s="117" t="s">
        <v>43</v>
      </c>
      <c r="O18" s="111" t="s">
        <v>46</v>
      </c>
      <c r="P18" s="114" t="s">
        <v>32</v>
      </c>
      <c r="Q18" s="111"/>
      <c r="R18" s="107" t="s">
        <v>37</v>
      </c>
      <c r="S18" s="111" t="s">
        <v>53</v>
      </c>
      <c r="T18" s="111"/>
      <c r="U18" s="111"/>
      <c r="V18" s="111"/>
      <c r="W18" s="111"/>
      <c r="X18" s="134">
        <v>1300000</v>
      </c>
      <c r="Y18" s="134">
        <f>X18</f>
        <v>1300000</v>
      </c>
      <c r="Z18" s="111"/>
      <c r="AA18" s="111">
        <v>2015</v>
      </c>
      <c r="AB18" s="120" t="s">
        <v>129</v>
      </c>
    </row>
    <row r="19" spans="1:28" ht="51">
      <c r="A19" s="34" t="s">
        <v>179</v>
      </c>
      <c r="B19" s="98" t="s">
        <v>172</v>
      </c>
      <c r="C19" s="111" t="s">
        <v>31</v>
      </c>
      <c r="D19" s="135" t="s">
        <v>173</v>
      </c>
      <c r="E19" s="126" t="s">
        <v>174</v>
      </c>
      <c r="F19" s="126" t="s">
        <v>175</v>
      </c>
      <c r="G19" s="136" t="s">
        <v>174</v>
      </c>
      <c r="H19" s="126" t="s">
        <v>175</v>
      </c>
      <c r="I19" s="126" t="s">
        <v>176</v>
      </c>
      <c r="J19" s="126" t="s">
        <v>177</v>
      </c>
      <c r="K19" s="127" t="s">
        <v>36</v>
      </c>
      <c r="L19" s="115">
        <v>100</v>
      </c>
      <c r="M19" s="116">
        <v>710000000</v>
      </c>
      <c r="N19" s="117" t="s">
        <v>65</v>
      </c>
      <c r="O19" s="106" t="s">
        <v>66</v>
      </c>
      <c r="P19" s="114" t="s">
        <v>32</v>
      </c>
      <c r="Q19" s="115"/>
      <c r="R19" s="114" t="s">
        <v>37</v>
      </c>
      <c r="S19" s="114" t="s">
        <v>178</v>
      </c>
      <c r="T19" s="137"/>
      <c r="U19" s="137"/>
      <c r="V19" s="130"/>
      <c r="W19" s="137"/>
      <c r="X19" s="138">
        <v>30000000</v>
      </c>
      <c r="Y19" s="139">
        <f>X19*1.12</f>
        <v>33600000</v>
      </c>
      <c r="Z19" s="137"/>
      <c r="AA19" s="106">
        <v>2015</v>
      </c>
      <c r="AB19" s="114"/>
    </row>
    <row r="20" spans="1:28" ht="51">
      <c r="A20" s="34" t="s">
        <v>195</v>
      </c>
      <c r="B20" s="98" t="s">
        <v>182</v>
      </c>
      <c r="C20" s="122" t="s">
        <v>31</v>
      </c>
      <c r="D20" s="113" t="s">
        <v>183</v>
      </c>
      <c r="E20" s="113" t="s">
        <v>184</v>
      </c>
      <c r="F20" s="104" t="s">
        <v>185</v>
      </c>
      <c r="G20" s="113" t="s">
        <v>184</v>
      </c>
      <c r="H20" s="104" t="s">
        <v>185</v>
      </c>
      <c r="I20" s="104" t="s">
        <v>186</v>
      </c>
      <c r="J20" s="104" t="s">
        <v>187</v>
      </c>
      <c r="K20" s="104" t="s">
        <v>38</v>
      </c>
      <c r="L20" s="103">
        <v>50</v>
      </c>
      <c r="M20" s="104">
        <v>710000000</v>
      </c>
      <c r="N20" s="140" t="s">
        <v>65</v>
      </c>
      <c r="O20" s="106" t="s">
        <v>66</v>
      </c>
      <c r="P20" s="104" t="s">
        <v>188</v>
      </c>
      <c r="Q20" s="103"/>
      <c r="R20" s="114" t="s">
        <v>68</v>
      </c>
      <c r="S20" s="100" t="s">
        <v>189</v>
      </c>
      <c r="T20" s="103"/>
      <c r="U20" s="103"/>
      <c r="V20" s="108"/>
      <c r="W20" s="109"/>
      <c r="X20" s="141">
        <v>3014000</v>
      </c>
      <c r="Y20" s="142">
        <v>3375680.0000000005</v>
      </c>
      <c r="Z20" s="103" t="s">
        <v>190</v>
      </c>
      <c r="AA20" s="110">
        <v>2015</v>
      </c>
      <c r="AB20" s="100" t="s">
        <v>70</v>
      </c>
    </row>
    <row r="21" spans="1:28" ht="51">
      <c r="A21" s="34" t="s">
        <v>195</v>
      </c>
      <c r="B21" s="98" t="s">
        <v>191</v>
      </c>
      <c r="C21" s="122" t="s">
        <v>31</v>
      </c>
      <c r="D21" s="113" t="s">
        <v>183</v>
      </c>
      <c r="E21" s="113" t="s">
        <v>184</v>
      </c>
      <c r="F21" s="104" t="s">
        <v>185</v>
      </c>
      <c r="G21" s="113" t="s">
        <v>184</v>
      </c>
      <c r="H21" s="104" t="s">
        <v>185</v>
      </c>
      <c r="I21" s="104" t="s">
        <v>192</v>
      </c>
      <c r="J21" s="104" t="s">
        <v>193</v>
      </c>
      <c r="K21" s="104" t="s">
        <v>38</v>
      </c>
      <c r="L21" s="103">
        <v>50</v>
      </c>
      <c r="M21" s="104">
        <v>710000000</v>
      </c>
      <c r="N21" s="140" t="s">
        <v>65</v>
      </c>
      <c r="O21" s="106" t="s">
        <v>66</v>
      </c>
      <c r="P21" s="104" t="s">
        <v>194</v>
      </c>
      <c r="Q21" s="103"/>
      <c r="R21" s="114" t="s">
        <v>68</v>
      </c>
      <c r="S21" s="100" t="s">
        <v>189</v>
      </c>
      <c r="T21" s="103"/>
      <c r="U21" s="103"/>
      <c r="V21" s="108"/>
      <c r="W21" s="109"/>
      <c r="X21" s="141">
        <v>3038000</v>
      </c>
      <c r="Y21" s="142">
        <v>3402560.0000000005</v>
      </c>
      <c r="Z21" s="103" t="s">
        <v>190</v>
      </c>
      <c r="AA21" s="110">
        <v>2015</v>
      </c>
      <c r="AB21" s="100" t="s">
        <v>70</v>
      </c>
    </row>
    <row r="22" spans="1:28" ht="13.5">
      <c r="A22" s="34"/>
      <c r="B22" s="38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>
        <f>SUM(X9:X21)</f>
        <v>105558000</v>
      </c>
      <c r="Y22" s="40">
        <f>SUM(Y9:Y21)</f>
        <v>118068960</v>
      </c>
      <c r="Z22" s="39"/>
      <c r="AA22" s="39"/>
      <c r="AB22" s="39"/>
    </row>
    <row r="23" spans="1:28">
      <c r="A23" s="32"/>
      <c r="B23" s="6" t="s">
        <v>27</v>
      </c>
      <c r="C23" s="7"/>
      <c r="D23" s="11"/>
      <c r="E23" s="11"/>
      <c r="F23" s="11"/>
      <c r="G23" s="13"/>
      <c r="H23" s="13"/>
      <c r="I23" s="13"/>
      <c r="J23" s="13"/>
      <c r="K23" s="9"/>
      <c r="L23" s="8"/>
      <c r="M23" s="1"/>
      <c r="N23" s="12"/>
      <c r="O23" s="8"/>
      <c r="P23" s="7"/>
      <c r="Q23" s="7"/>
      <c r="R23" s="7"/>
      <c r="S23" s="10"/>
      <c r="T23" s="9"/>
      <c r="U23" s="8"/>
      <c r="V23" s="9"/>
      <c r="W23" s="9"/>
      <c r="X23" s="36"/>
      <c r="Y23" s="36"/>
      <c r="Z23" s="37"/>
      <c r="AA23" s="9"/>
      <c r="AB23" s="9"/>
    </row>
    <row r="24" spans="1:28">
      <c r="A24" s="32"/>
      <c r="B24" s="6" t="s">
        <v>144</v>
      </c>
      <c r="C24" s="7"/>
      <c r="D24" s="11"/>
      <c r="E24" s="11"/>
      <c r="F24" s="11"/>
      <c r="G24" s="13"/>
      <c r="H24" s="13"/>
      <c r="I24" s="13"/>
      <c r="J24" s="13"/>
      <c r="K24" s="9"/>
      <c r="L24" s="8"/>
      <c r="M24" s="1"/>
      <c r="N24" s="12"/>
      <c r="O24" s="8"/>
      <c r="P24" s="7"/>
      <c r="Q24" s="7"/>
      <c r="R24" s="7"/>
      <c r="S24" s="10"/>
      <c r="T24" s="9"/>
      <c r="U24" s="8"/>
      <c r="V24" s="9"/>
      <c r="W24" s="9"/>
      <c r="X24" s="36"/>
      <c r="Y24" s="36"/>
      <c r="Z24" s="37"/>
      <c r="AA24" s="9"/>
      <c r="AB24" s="9"/>
    </row>
    <row r="25" spans="1:28" ht="76.5">
      <c r="A25" s="32" t="s">
        <v>39</v>
      </c>
      <c r="B25" s="50" t="s">
        <v>146</v>
      </c>
      <c r="C25" s="46" t="s">
        <v>31</v>
      </c>
      <c r="D25" s="53" t="s">
        <v>135</v>
      </c>
      <c r="E25" s="53" t="s">
        <v>136</v>
      </c>
      <c r="F25" s="54" t="s">
        <v>137</v>
      </c>
      <c r="G25" s="55" t="s">
        <v>138</v>
      </c>
      <c r="H25" s="54" t="s">
        <v>139</v>
      </c>
      <c r="I25" s="54" t="s">
        <v>140</v>
      </c>
      <c r="J25" s="47" t="s">
        <v>141</v>
      </c>
      <c r="K25" s="9" t="s">
        <v>38</v>
      </c>
      <c r="L25" s="56">
        <v>0</v>
      </c>
      <c r="M25" s="16">
        <v>710000000</v>
      </c>
      <c r="N25" s="12" t="s">
        <v>43</v>
      </c>
      <c r="O25" s="51" t="s">
        <v>127</v>
      </c>
      <c r="P25" s="12" t="s">
        <v>65</v>
      </c>
      <c r="Q25" s="56" t="s">
        <v>142</v>
      </c>
      <c r="R25" s="48" t="s">
        <v>37</v>
      </c>
      <c r="S25" s="7" t="s">
        <v>53</v>
      </c>
      <c r="T25" s="56">
        <v>796</v>
      </c>
      <c r="U25" s="56" t="s">
        <v>143</v>
      </c>
      <c r="V25" s="56">
        <v>1</v>
      </c>
      <c r="W25" s="72">
        <f t="shared" ref="W25:Y25" si="2">1300000</f>
        <v>1300000</v>
      </c>
      <c r="X25" s="72">
        <f t="shared" si="2"/>
        <v>1300000</v>
      </c>
      <c r="Y25" s="72">
        <f t="shared" si="2"/>
        <v>1300000</v>
      </c>
      <c r="Z25" s="56"/>
      <c r="AA25" s="9">
        <v>2015</v>
      </c>
      <c r="AB25" s="7"/>
    </row>
    <row r="26" spans="1:28">
      <c r="A26" s="32"/>
      <c r="B26" s="6" t="s">
        <v>145</v>
      </c>
      <c r="C26" s="7"/>
      <c r="D26" s="11"/>
      <c r="E26" s="11"/>
      <c r="F26" s="11"/>
      <c r="G26" s="13"/>
      <c r="H26" s="13"/>
      <c r="I26" s="13"/>
      <c r="J26" s="13"/>
      <c r="K26" s="9"/>
      <c r="L26" s="8"/>
      <c r="M26" s="1"/>
      <c r="N26" s="12"/>
      <c r="O26" s="8"/>
      <c r="P26" s="7"/>
      <c r="Q26" s="7"/>
      <c r="R26" s="7"/>
      <c r="S26" s="10"/>
      <c r="T26" s="9"/>
      <c r="U26" s="8"/>
      <c r="V26" s="9"/>
      <c r="W26" s="9"/>
      <c r="X26" s="36">
        <f>X25</f>
        <v>1300000</v>
      </c>
      <c r="Y26" s="36">
        <f>Y25</f>
        <v>1300000</v>
      </c>
      <c r="Z26" s="37"/>
      <c r="AA26" s="9"/>
      <c r="AB26" s="9"/>
    </row>
    <row r="27" spans="1:28">
      <c r="A27" s="32"/>
      <c r="B27" s="6" t="s">
        <v>33</v>
      </c>
      <c r="C27" s="19"/>
      <c r="D27" s="20"/>
      <c r="E27" s="21"/>
      <c r="F27" s="21"/>
      <c r="G27" s="22"/>
      <c r="H27" s="21"/>
      <c r="I27" s="21"/>
      <c r="J27" s="21"/>
      <c r="K27" s="23"/>
      <c r="L27" s="23"/>
      <c r="M27" s="24"/>
      <c r="N27" s="25"/>
      <c r="O27" s="24"/>
      <c r="P27" s="26"/>
      <c r="Q27" s="23"/>
      <c r="R27" s="26"/>
      <c r="S27" s="26"/>
      <c r="T27" s="23"/>
      <c r="U27" s="27"/>
      <c r="V27" s="28"/>
      <c r="W27" s="29"/>
      <c r="X27" s="41"/>
      <c r="Y27" s="41"/>
      <c r="Z27" s="29"/>
      <c r="AA27" s="17"/>
      <c r="AB27" s="16"/>
    </row>
    <row r="28" spans="1:28" ht="76.5">
      <c r="A28" s="32" t="s">
        <v>71</v>
      </c>
      <c r="B28" s="50" t="s">
        <v>72</v>
      </c>
      <c r="C28" s="60" t="s">
        <v>31</v>
      </c>
      <c r="D28" s="51" t="s">
        <v>59</v>
      </c>
      <c r="E28" s="51" t="s">
        <v>60</v>
      </c>
      <c r="F28" s="61" t="s">
        <v>61</v>
      </c>
      <c r="G28" s="51" t="s">
        <v>60</v>
      </c>
      <c r="H28" s="61" t="s">
        <v>62</v>
      </c>
      <c r="I28" s="61" t="s">
        <v>63</v>
      </c>
      <c r="J28" s="61" t="s">
        <v>64</v>
      </c>
      <c r="K28" s="62" t="s">
        <v>38</v>
      </c>
      <c r="L28" s="63">
        <v>80</v>
      </c>
      <c r="M28" s="64">
        <v>710000000</v>
      </c>
      <c r="N28" s="65" t="s">
        <v>65</v>
      </c>
      <c r="O28" s="17" t="s">
        <v>66</v>
      </c>
      <c r="P28" s="61" t="s">
        <v>67</v>
      </c>
      <c r="Q28" s="63"/>
      <c r="R28" s="48" t="s">
        <v>68</v>
      </c>
      <c r="S28" s="51" t="s">
        <v>69</v>
      </c>
      <c r="T28" s="63"/>
      <c r="U28" s="63"/>
      <c r="V28" s="66"/>
      <c r="W28" s="67"/>
      <c r="X28" s="67">
        <v>915151.49</v>
      </c>
      <c r="Y28" s="67">
        <f>X28*1.12</f>
        <v>1024969.6688000001</v>
      </c>
      <c r="Z28" s="63"/>
      <c r="AA28" s="68">
        <v>2015</v>
      </c>
      <c r="AB28" s="51" t="s">
        <v>73</v>
      </c>
    </row>
    <row r="29" spans="1:28" ht="51">
      <c r="A29" s="32" t="s">
        <v>91</v>
      </c>
      <c r="B29" s="50" t="s">
        <v>92</v>
      </c>
      <c r="C29" s="46" t="s">
        <v>31</v>
      </c>
      <c r="D29" s="69" t="s">
        <v>84</v>
      </c>
      <c r="E29" s="47" t="s">
        <v>85</v>
      </c>
      <c r="F29" s="1" t="s">
        <v>86</v>
      </c>
      <c r="G29" s="70" t="s">
        <v>87</v>
      </c>
      <c r="H29" s="1" t="s">
        <v>88</v>
      </c>
      <c r="I29" s="45" t="s">
        <v>89</v>
      </c>
      <c r="J29" s="7" t="s">
        <v>90</v>
      </c>
      <c r="K29" s="9" t="s">
        <v>36</v>
      </c>
      <c r="L29" s="9">
        <v>0</v>
      </c>
      <c r="M29" s="16">
        <v>710000000</v>
      </c>
      <c r="N29" s="12" t="s">
        <v>65</v>
      </c>
      <c r="O29" s="7" t="s">
        <v>80</v>
      </c>
      <c r="P29" s="1" t="s">
        <v>32</v>
      </c>
      <c r="Q29" s="9"/>
      <c r="R29" s="48" t="s">
        <v>37</v>
      </c>
      <c r="S29" s="7" t="s">
        <v>82</v>
      </c>
      <c r="T29" s="71"/>
      <c r="U29" s="9"/>
      <c r="V29" s="9"/>
      <c r="W29" s="9"/>
      <c r="X29" s="72">
        <v>38726217.060000002</v>
      </c>
      <c r="Y29" s="72">
        <f t="shared" ref="Y29" si="3">X29*1.12</f>
        <v>43373363.107200004</v>
      </c>
      <c r="Z29" s="9"/>
      <c r="AA29" s="9">
        <v>2015</v>
      </c>
      <c r="AB29" s="73" t="s">
        <v>93</v>
      </c>
    </row>
    <row r="30" spans="1:28" ht="51">
      <c r="A30" s="32" t="s">
        <v>126</v>
      </c>
      <c r="B30" s="50" t="s">
        <v>130</v>
      </c>
      <c r="C30" s="46" t="s">
        <v>31</v>
      </c>
      <c r="D30" s="53" t="s">
        <v>116</v>
      </c>
      <c r="E30" s="53" t="s">
        <v>117</v>
      </c>
      <c r="F30" s="54" t="s">
        <v>118</v>
      </c>
      <c r="G30" s="55" t="s">
        <v>119</v>
      </c>
      <c r="H30" s="54" t="s">
        <v>118</v>
      </c>
      <c r="I30" s="54" t="s">
        <v>120</v>
      </c>
      <c r="J30" s="47" t="s">
        <v>121</v>
      </c>
      <c r="K30" s="9" t="s">
        <v>38</v>
      </c>
      <c r="L30" s="56">
        <v>80</v>
      </c>
      <c r="M30" s="16">
        <v>710000000</v>
      </c>
      <c r="N30" s="12" t="s">
        <v>65</v>
      </c>
      <c r="O30" s="51" t="s">
        <v>127</v>
      </c>
      <c r="P30" s="45" t="s">
        <v>103</v>
      </c>
      <c r="Q30" s="56"/>
      <c r="R30" s="48" t="s">
        <v>37</v>
      </c>
      <c r="S30" s="7" t="s">
        <v>104</v>
      </c>
      <c r="T30" s="56"/>
      <c r="U30" s="56"/>
      <c r="V30" s="56"/>
      <c r="W30" s="56"/>
      <c r="X30" s="72">
        <v>1000000</v>
      </c>
      <c r="Y30" s="72">
        <v>1120000</v>
      </c>
      <c r="Z30" s="56"/>
      <c r="AA30" s="9">
        <v>2015</v>
      </c>
      <c r="AB30" s="7" t="s">
        <v>128</v>
      </c>
    </row>
    <row r="31" spans="1:28" ht="63.75">
      <c r="A31" s="32" t="s">
        <v>126</v>
      </c>
      <c r="B31" s="50" t="s">
        <v>131</v>
      </c>
      <c r="C31" s="46" t="s">
        <v>31</v>
      </c>
      <c r="D31" s="53" t="s">
        <v>116</v>
      </c>
      <c r="E31" s="53" t="s">
        <v>117</v>
      </c>
      <c r="F31" s="54" t="s">
        <v>118</v>
      </c>
      <c r="G31" s="55" t="s">
        <v>119</v>
      </c>
      <c r="H31" s="54" t="s">
        <v>118</v>
      </c>
      <c r="I31" s="54" t="s">
        <v>123</v>
      </c>
      <c r="J31" s="47" t="s">
        <v>124</v>
      </c>
      <c r="K31" s="9" t="s">
        <v>38</v>
      </c>
      <c r="L31" s="56">
        <v>80</v>
      </c>
      <c r="M31" s="16">
        <v>710000000</v>
      </c>
      <c r="N31" s="12" t="s">
        <v>65</v>
      </c>
      <c r="O31" s="51" t="s">
        <v>127</v>
      </c>
      <c r="P31" s="45" t="s">
        <v>114</v>
      </c>
      <c r="Q31" s="56"/>
      <c r="R31" s="48" t="s">
        <v>37</v>
      </c>
      <c r="S31" s="7" t="s">
        <v>104</v>
      </c>
      <c r="T31" s="56"/>
      <c r="U31" s="56"/>
      <c r="V31" s="56"/>
      <c r="W31" s="56"/>
      <c r="X31" s="72">
        <v>2000000</v>
      </c>
      <c r="Y31" s="72">
        <v>2240000</v>
      </c>
      <c r="Z31" s="56"/>
      <c r="AA31" s="9">
        <v>2015</v>
      </c>
      <c r="AB31" s="7" t="s">
        <v>128</v>
      </c>
    </row>
    <row r="32" spans="1:28" ht="51">
      <c r="A32" s="32" t="s">
        <v>155</v>
      </c>
      <c r="B32" s="50" t="s">
        <v>156</v>
      </c>
      <c r="C32" s="46" t="s">
        <v>31</v>
      </c>
      <c r="D32" s="53" t="s">
        <v>147</v>
      </c>
      <c r="E32" s="53" t="s">
        <v>148</v>
      </c>
      <c r="F32" s="54" t="s">
        <v>149</v>
      </c>
      <c r="G32" s="55" t="s">
        <v>148</v>
      </c>
      <c r="H32" s="54" t="s">
        <v>149</v>
      </c>
      <c r="I32" s="54" t="s">
        <v>150</v>
      </c>
      <c r="J32" s="47" t="s">
        <v>151</v>
      </c>
      <c r="K32" s="9" t="s">
        <v>36</v>
      </c>
      <c r="L32" s="56">
        <v>0</v>
      </c>
      <c r="M32" s="16">
        <v>710000000</v>
      </c>
      <c r="N32" s="12" t="s">
        <v>65</v>
      </c>
      <c r="O32" s="51" t="s">
        <v>127</v>
      </c>
      <c r="P32" s="45" t="s">
        <v>32</v>
      </c>
      <c r="Q32" s="56"/>
      <c r="R32" s="48" t="s">
        <v>37</v>
      </c>
      <c r="S32" s="7" t="s">
        <v>152</v>
      </c>
      <c r="T32" s="56"/>
      <c r="U32" s="56"/>
      <c r="V32" s="56"/>
      <c r="W32" s="56"/>
      <c r="X32" s="72">
        <f>95140*320</f>
        <v>30444800</v>
      </c>
      <c r="Y32" s="72">
        <f>X32*1.12</f>
        <v>34098176</v>
      </c>
      <c r="Z32" s="56"/>
      <c r="AA32" s="9">
        <v>2015</v>
      </c>
      <c r="AB32" s="7"/>
    </row>
    <row r="33" spans="1:28" ht="51">
      <c r="A33" s="32" t="s">
        <v>155</v>
      </c>
      <c r="B33" s="57" t="s">
        <v>157</v>
      </c>
      <c r="C33" s="46" t="s">
        <v>31</v>
      </c>
      <c r="D33" s="53" t="s">
        <v>147</v>
      </c>
      <c r="E33" s="53" t="s">
        <v>148</v>
      </c>
      <c r="F33" s="54" t="s">
        <v>149</v>
      </c>
      <c r="G33" s="55" t="s">
        <v>148</v>
      </c>
      <c r="H33" s="54" t="s">
        <v>149</v>
      </c>
      <c r="I33" s="54" t="s">
        <v>153</v>
      </c>
      <c r="J33" s="47" t="s">
        <v>154</v>
      </c>
      <c r="K33" s="9" t="s">
        <v>36</v>
      </c>
      <c r="L33" s="56">
        <v>0</v>
      </c>
      <c r="M33" s="16">
        <v>710000000</v>
      </c>
      <c r="N33" s="12" t="s">
        <v>65</v>
      </c>
      <c r="O33" s="51" t="s">
        <v>127</v>
      </c>
      <c r="P33" s="45" t="s">
        <v>32</v>
      </c>
      <c r="Q33" s="56"/>
      <c r="R33" s="48" t="s">
        <v>37</v>
      </c>
      <c r="S33" s="7" t="s">
        <v>152</v>
      </c>
      <c r="T33" s="56"/>
      <c r="U33" s="56"/>
      <c r="V33" s="56"/>
      <c r="W33" s="56"/>
      <c r="X33" s="72">
        <f>114520*320</f>
        <v>36646400</v>
      </c>
      <c r="Y33" s="72">
        <f>X33*1.12</f>
        <v>41043968.000000007</v>
      </c>
      <c r="Z33" s="56"/>
      <c r="AA33" s="9">
        <v>2015</v>
      </c>
      <c r="AB33" s="7"/>
    </row>
    <row r="34" spans="1:28" ht="102">
      <c r="A34" s="32" t="s">
        <v>158</v>
      </c>
      <c r="B34" s="50" t="s">
        <v>165</v>
      </c>
      <c r="C34" s="46" t="s">
        <v>31</v>
      </c>
      <c r="D34" s="70" t="s">
        <v>161</v>
      </c>
      <c r="E34" s="70" t="s">
        <v>162</v>
      </c>
      <c r="F34" s="64" t="s">
        <v>163</v>
      </c>
      <c r="G34" s="70" t="s">
        <v>162</v>
      </c>
      <c r="H34" s="64" t="s">
        <v>163</v>
      </c>
      <c r="I34" s="54" t="s">
        <v>164</v>
      </c>
      <c r="J34" s="47" t="s">
        <v>159</v>
      </c>
      <c r="K34" s="9" t="s">
        <v>38</v>
      </c>
      <c r="L34" s="56">
        <v>0</v>
      </c>
      <c r="M34" s="16">
        <v>710000000</v>
      </c>
      <c r="N34" s="12" t="s">
        <v>65</v>
      </c>
      <c r="O34" s="51" t="s">
        <v>127</v>
      </c>
      <c r="P34" s="45" t="s">
        <v>32</v>
      </c>
      <c r="Q34" s="56"/>
      <c r="R34" s="48" t="s">
        <v>37</v>
      </c>
      <c r="S34" s="7" t="s">
        <v>160</v>
      </c>
      <c r="T34" s="56" t="s">
        <v>57</v>
      </c>
      <c r="U34" s="56"/>
      <c r="V34" s="56"/>
      <c r="W34" s="56"/>
      <c r="X34" s="72">
        <v>25230000</v>
      </c>
      <c r="Y34" s="72">
        <f>X34*1.12</f>
        <v>28257600.000000004</v>
      </c>
      <c r="Z34" s="56"/>
      <c r="AA34" s="9">
        <v>2015</v>
      </c>
      <c r="AB34" s="7"/>
    </row>
    <row r="35" spans="1:28" ht="51">
      <c r="A35" s="32" t="s">
        <v>166</v>
      </c>
      <c r="B35" s="57" t="s">
        <v>171</v>
      </c>
      <c r="C35" s="74" t="s">
        <v>31</v>
      </c>
      <c r="D35" s="69" t="s">
        <v>54</v>
      </c>
      <c r="E35" s="47" t="s">
        <v>55</v>
      </c>
      <c r="F35" s="1" t="s">
        <v>169</v>
      </c>
      <c r="G35" s="70" t="s">
        <v>56</v>
      </c>
      <c r="H35" s="1" t="s">
        <v>170</v>
      </c>
      <c r="I35" s="84" t="s">
        <v>167</v>
      </c>
      <c r="J35" s="83" t="s">
        <v>168</v>
      </c>
      <c r="K35" s="64" t="s">
        <v>38</v>
      </c>
      <c r="L35" s="85">
        <v>0</v>
      </c>
      <c r="M35" s="16">
        <v>710000000</v>
      </c>
      <c r="N35" s="12" t="s">
        <v>65</v>
      </c>
      <c r="O35" s="51" t="s">
        <v>127</v>
      </c>
      <c r="P35" s="64" t="s">
        <v>32</v>
      </c>
      <c r="Q35" s="78"/>
      <c r="R35" s="48" t="s">
        <v>37</v>
      </c>
      <c r="S35" s="78" t="s">
        <v>104</v>
      </c>
      <c r="T35" s="80"/>
      <c r="U35" s="80"/>
      <c r="V35" s="81"/>
      <c r="W35" s="86"/>
      <c r="X35" s="87">
        <v>6941764.7999999998</v>
      </c>
      <c r="Y35" s="87">
        <f t="shared" ref="Y35" si="4">X35*1.12</f>
        <v>7774776.5760000004</v>
      </c>
      <c r="Z35" s="78"/>
      <c r="AA35" s="82">
        <v>2015</v>
      </c>
      <c r="AB35" s="88"/>
    </row>
    <row r="36" spans="1:28" ht="51">
      <c r="A36" s="32" t="s">
        <v>179</v>
      </c>
      <c r="B36" s="50" t="s">
        <v>180</v>
      </c>
      <c r="C36" s="46" t="s">
        <v>31</v>
      </c>
      <c r="D36" s="89" t="s">
        <v>173</v>
      </c>
      <c r="E36" s="75" t="s">
        <v>174</v>
      </c>
      <c r="F36" s="75" t="s">
        <v>175</v>
      </c>
      <c r="G36" s="90" t="s">
        <v>174</v>
      </c>
      <c r="H36" s="75" t="s">
        <v>175</v>
      </c>
      <c r="I36" s="75" t="s">
        <v>176</v>
      </c>
      <c r="J36" s="75" t="s">
        <v>177</v>
      </c>
      <c r="K36" s="76" t="s">
        <v>38</v>
      </c>
      <c r="L36" s="9">
        <v>100</v>
      </c>
      <c r="M36" s="16">
        <v>710000000</v>
      </c>
      <c r="N36" s="12" t="s">
        <v>65</v>
      </c>
      <c r="O36" s="17" t="s">
        <v>127</v>
      </c>
      <c r="P36" s="7" t="s">
        <v>32</v>
      </c>
      <c r="Q36" s="9"/>
      <c r="R36" s="7" t="s">
        <v>37</v>
      </c>
      <c r="S36" s="7" t="s">
        <v>178</v>
      </c>
      <c r="T36" s="91"/>
      <c r="U36" s="91"/>
      <c r="V36" s="77"/>
      <c r="W36" s="91"/>
      <c r="X36" s="92">
        <v>62869000</v>
      </c>
      <c r="Y36" s="93">
        <f>X36*1.12</f>
        <v>70413280</v>
      </c>
      <c r="Z36" s="63" t="s">
        <v>190</v>
      </c>
      <c r="AA36" s="17">
        <v>2015</v>
      </c>
      <c r="AB36" s="7" t="s">
        <v>181</v>
      </c>
    </row>
    <row r="37" spans="1:28" ht="51">
      <c r="A37" s="32" t="s">
        <v>195</v>
      </c>
      <c r="B37" s="50" t="s">
        <v>196</v>
      </c>
      <c r="C37" s="74" t="s">
        <v>31</v>
      </c>
      <c r="D37" s="45" t="s">
        <v>183</v>
      </c>
      <c r="E37" s="94" t="s">
        <v>184</v>
      </c>
      <c r="F37" s="95" t="s">
        <v>185</v>
      </c>
      <c r="G37" s="94" t="s">
        <v>184</v>
      </c>
      <c r="H37" s="95" t="s">
        <v>185</v>
      </c>
      <c r="I37" s="64" t="s">
        <v>186</v>
      </c>
      <c r="J37" s="64" t="s">
        <v>187</v>
      </c>
      <c r="K37" s="64" t="s">
        <v>38</v>
      </c>
      <c r="L37" s="63">
        <v>50</v>
      </c>
      <c r="M37" s="64">
        <v>710000000</v>
      </c>
      <c r="N37" s="79" t="s">
        <v>65</v>
      </c>
      <c r="O37" s="17" t="s">
        <v>66</v>
      </c>
      <c r="P37" s="64" t="s">
        <v>188</v>
      </c>
      <c r="Q37" s="63"/>
      <c r="R37" s="7" t="s">
        <v>68</v>
      </c>
      <c r="S37" s="51" t="s">
        <v>189</v>
      </c>
      <c r="T37" s="63"/>
      <c r="U37" s="63"/>
      <c r="V37" s="66"/>
      <c r="W37" s="67"/>
      <c r="X37" s="96">
        <v>3514340.8</v>
      </c>
      <c r="Y37" s="97">
        <f>X37*1.12</f>
        <v>3936061.696</v>
      </c>
      <c r="Z37" s="63" t="s">
        <v>190</v>
      </c>
      <c r="AA37" s="68">
        <v>2015</v>
      </c>
      <c r="AB37" s="51" t="s">
        <v>73</v>
      </c>
    </row>
    <row r="38" spans="1:28" ht="51">
      <c r="A38" s="32" t="s">
        <v>195</v>
      </c>
      <c r="B38" s="50" t="s">
        <v>197</v>
      </c>
      <c r="C38" s="74" t="s">
        <v>31</v>
      </c>
      <c r="D38" s="45" t="s">
        <v>183</v>
      </c>
      <c r="E38" s="94" t="s">
        <v>184</v>
      </c>
      <c r="F38" s="95" t="s">
        <v>185</v>
      </c>
      <c r="G38" s="94" t="s">
        <v>184</v>
      </c>
      <c r="H38" s="95" t="s">
        <v>185</v>
      </c>
      <c r="I38" s="64" t="s">
        <v>192</v>
      </c>
      <c r="J38" s="64" t="s">
        <v>193</v>
      </c>
      <c r="K38" s="64" t="s">
        <v>38</v>
      </c>
      <c r="L38" s="63">
        <v>50</v>
      </c>
      <c r="M38" s="64">
        <v>710000000</v>
      </c>
      <c r="N38" s="79" t="s">
        <v>65</v>
      </c>
      <c r="O38" s="17" t="s">
        <v>66</v>
      </c>
      <c r="P38" s="64" t="s">
        <v>194</v>
      </c>
      <c r="Q38" s="63"/>
      <c r="R38" s="7" t="s">
        <v>68</v>
      </c>
      <c r="S38" s="51" t="s">
        <v>189</v>
      </c>
      <c r="T38" s="63"/>
      <c r="U38" s="63"/>
      <c r="V38" s="66"/>
      <c r="W38" s="67"/>
      <c r="X38" s="96">
        <v>3360863.77</v>
      </c>
      <c r="Y38" s="97">
        <f>X38*1.12</f>
        <v>3764167.4224000005</v>
      </c>
      <c r="Z38" s="63" t="s">
        <v>190</v>
      </c>
      <c r="AA38" s="68">
        <v>2015</v>
      </c>
      <c r="AB38" s="51" t="s">
        <v>73</v>
      </c>
    </row>
    <row r="39" spans="1:28">
      <c r="A39" s="32"/>
      <c r="B39" s="18" t="s">
        <v>34</v>
      </c>
      <c r="C39" s="46"/>
      <c r="D39" s="53"/>
      <c r="E39" s="53"/>
      <c r="F39" s="54"/>
      <c r="G39" s="55"/>
      <c r="H39" s="54"/>
      <c r="I39" s="54"/>
      <c r="J39" s="47"/>
      <c r="K39" s="9"/>
      <c r="L39" s="56"/>
      <c r="M39" s="16"/>
      <c r="N39" s="12"/>
      <c r="O39" s="51"/>
      <c r="P39" s="45"/>
      <c r="Q39" s="56"/>
      <c r="R39" s="48"/>
      <c r="S39" s="7"/>
      <c r="T39" s="56"/>
      <c r="U39" s="56"/>
      <c r="V39" s="56"/>
      <c r="W39" s="56"/>
      <c r="X39" s="59">
        <f>SUM(X28:X38)</f>
        <v>211648537.92000005</v>
      </c>
      <c r="Y39" s="59">
        <f>SUM(Y28:Y38)</f>
        <v>237046362.47040004</v>
      </c>
      <c r="Z39" s="56"/>
      <c r="AA39" s="9"/>
      <c r="AB39" s="7"/>
    </row>
    <row r="40" spans="1:28">
      <c r="A40" s="32"/>
      <c r="B40" s="18" t="s">
        <v>199</v>
      </c>
      <c r="C40" s="46"/>
      <c r="D40" s="53"/>
      <c r="E40" s="53"/>
      <c r="F40" s="54"/>
      <c r="G40" s="55"/>
      <c r="H40" s="54"/>
      <c r="I40" s="54"/>
      <c r="J40" s="47"/>
      <c r="K40" s="9"/>
      <c r="L40" s="56"/>
      <c r="M40" s="16"/>
      <c r="N40" s="12"/>
      <c r="O40" s="51"/>
      <c r="P40" s="45"/>
      <c r="Q40" s="56"/>
      <c r="R40" s="48"/>
      <c r="S40" s="7"/>
      <c r="T40" s="56"/>
      <c r="U40" s="56"/>
      <c r="V40" s="56"/>
      <c r="W40" s="56"/>
      <c r="X40" s="59">
        <f>X39+X26</f>
        <v>212948537.92000005</v>
      </c>
      <c r="Y40" s="59">
        <f>Y39+Y26</f>
        <v>238346362.47040004</v>
      </c>
      <c r="Z40" s="56"/>
      <c r="AA40" s="9"/>
      <c r="AB40" s="7"/>
    </row>
    <row r="41" spans="1:28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42"/>
      <c r="Y42" s="52">
        <f>Y22</f>
        <v>118068960</v>
      </c>
      <c r="Z42" s="32" t="s">
        <v>28</v>
      </c>
      <c r="AA42" s="32"/>
      <c r="AB42" s="32"/>
    </row>
    <row r="43" spans="1:28">
      <c r="X43" s="43"/>
      <c r="Y43" s="43">
        <f>Y40</f>
        <v>238346362.47040004</v>
      </c>
      <c r="Z43" s="33" t="s">
        <v>29</v>
      </c>
    </row>
    <row r="44" spans="1:28">
      <c r="X44" s="44"/>
      <c r="Y44" s="44">
        <v>11969475250.511456</v>
      </c>
    </row>
    <row r="45" spans="1:28">
      <c r="X45" s="44">
        <v>12089752652.981857</v>
      </c>
      <c r="Y45" s="44">
        <f>Y44-Y42+Y43</f>
        <v>12089752652.981855</v>
      </c>
    </row>
    <row r="46" spans="1:28">
      <c r="X46" s="44"/>
      <c r="Y46" s="44">
        <f>X45-Y45</f>
        <v>0</v>
      </c>
    </row>
    <row r="47" spans="1:28">
      <c r="X47" s="44"/>
      <c r="Y47" s="44"/>
    </row>
    <row r="48" spans="1:28">
      <c r="X48" s="44"/>
      <c r="Y48" s="44"/>
    </row>
    <row r="49" spans="7:25">
      <c r="X49" s="44"/>
      <c r="Y49" s="44"/>
    </row>
    <row r="50" spans="7:25">
      <c r="G50" s="30" t="s">
        <v>57</v>
      </c>
      <c r="X50" s="44"/>
      <c r="Y50" s="44"/>
    </row>
    <row r="51" spans="7:25">
      <c r="X51" s="44"/>
      <c r="Y51" s="44"/>
    </row>
    <row r="52" spans="7:25">
      <c r="X52" s="44"/>
      <c r="Y52" s="44"/>
    </row>
    <row r="53" spans="7:25">
      <c r="X53" s="44"/>
      <c r="Y53" s="44"/>
    </row>
    <row r="54" spans="7:25">
      <c r="X54" s="44"/>
      <c r="Y54" s="44"/>
    </row>
    <row r="55" spans="7:25">
      <c r="X55" s="44"/>
      <c r="Y55" s="44"/>
    </row>
    <row r="56" spans="7:25">
      <c r="X56" s="44"/>
      <c r="Y56" s="44"/>
    </row>
    <row r="57" spans="7:25">
      <c r="X57" s="44"/>
      <c r="Y57" s="44"/>
    </row>
    <row r="58" spans="7:25">
      <c r="X58" s="44"/>
      <c r="Y58" s="44"/>
    </row>
    <row r="59" spans="7:25">
      <c r="X59" s="44"/>
      <c r="Y59" s="44"/>
    </row>
    <row r="60" spans="7:25">
      <c r="X60" s="44"/>
      <c r="Y60" s="44"/>
    </row>
    <row r="61" spans="7:25">
      <c r="X61" s="44"/>
      <c r="Y61" s="44"/>
    </row>
    <row r="62" spans="7:25">
      <c r="X62" s="44"/>
      <c r="Y62" s="44"/>
    </row>
    <row r="63" spans="7:25">
      <c r="X63" s="44"/>
      <c r="Y63" s="44"/>
    </row>
    <row r="64" spans="7:25">
      <c r="X64" s="44"/>
      <c r="Y64" s="44"/>
    </row>
    <row r="65" spans="24:25">
      <c r="X65" s="44"/>
      <c r="Y65" s="44"/>
    </row>
    <row r="66" spans="24:25">
      <c r="X66" s="44"/>
      <c r="Y66" s="44"/>
    </row>
    <row r="67" spans="24:25">
      <c r="X67" s="44"/>
      <c r="Y67" s="44"/>
    </row>
    <row r="68" spans="24:25">
      <c r="X68" s="44"/>
      <c r="Y68" s="44"/>
    </row>
    <row r="69" spans="24:25">
      <c r="X69" s="44"/>
      <c r="Y69" s="44"/>
    </row>
    <row r="70" spans="24:25">
      <c r="X70" s="44"/>
      <c r="Y70" s="44"/>
    </row>
    <row r="71" spans="24:25">
      <c r="X71" s="44"/>
      <c r="Y71" s="44"/>
    </row>
    <row r="72" spans="24:25">
      <c r="X72" s="44"/>
      <c r="Y72" s="44"/>
    </row>
    <row r="73" spans="24:25">
      <c r="X73" s="44"/>
      <c r="Y73" s="44"/>
    </row>
    <row r="74" spans="24:25">
      <c r="X74" s="44"/>
      <c r="Y74" s="44"/>
    </row>
    <row r="75" spans="24:25">
      <c r="X75" s="44"/>
      <c r="Y75" s="44"/>
    </row>
    <row r="76" spans="24:25">
      <c r="X76" s="44"/>
      <c r="Y76" s="44"/>
    </row>
    <row r="77" spans="24:25">
      <c r="X77" s="44"/>
      <c r="Y77" s="44"/>
    </row>
    <row r="78" spans="24:25">
      <c r="X78" s="44"/>
      <c r="Y78" s="44"/>
    </row>
    <row r="79" spans="24:25">
      <c r="X79" s="44"/>
      <c r="Y79" s="44"/>
    </row>
    <row r="80" spans="24:25">
      <c r="X80" s="44"/>
      <c r="Y80" s="44"/>
    </row>
    <row r="81" spans="24:25">
      <c r="X81" s="44"/>
      <c r="Y81" s="44"/>
    </row>
    <row r="82" spans="24:25">
      <c r="X82" s="44"/>
      <c r="Y82" s="44"/>
    </row>
    <row r="83" spans="24:25">
      <c r="X83" s="44"/>
      <c r="Y83" s="44"/>
    </row>
    <row r="84" spans="24:25">
      <c r="X84" s="44"/>
      <c r="Y84" s="44"/>
    </row>
    <row r="85" spans="24:25">
      <c r="X85" s="44"/>
      <c r="Y85" s="44"/>
    </row>
    <row r="86" spans="24:25">
      <c r="X86" s="44"/>
      <c r="Y86" s="44"/>
    </row>
    <row r="87" spans="24:25">
      <c r="X87" s="44"/>
      <c r="Y87" s="44"/>
    </row>
    <row r="88" spans="24:25">
      <c r="X88" s="44"/>
      <c r="Y88" s="44"/>
    </row>
  </sheetData>
  <autoFilter ref="A6:AB39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2015-11-16T10:11:53Z</dcterms:modified>
</cp:coreProperties>
</file>