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965" windowWidth="14805" windowHeight="615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Лист1!$A$6:$AB$77</definedName>
  </definedNames>
  <calcPr calcId="145621"/>
</workbook>
</file>

<file path=xl/calcChain.xml><?xml version="1.0" encoding="utf-8"?>
<calcChain xmlns="http://schemas.openxmlformats.org/spreadsheetml/2006/main">
  <c r="X13" i="1" l="1"/>
  <c r="Y77" i="1" l="1"/>
  <c r="X49" i="1"/>
  <c r="Y42" i="1"/>
  <c r="X41" i="1"/>
  <c r="X76" i="1"/>
  <c r="Y74" i="1"/>
  <c r="Y73" i="1"/>
  <c r="Y40" i="1"/>
  <c r="Y39" i="1"/>
  <c r="Y38" i="1"/>
  <c r="Y72" i="1"/>
  <c r="Y71" i="1"/>
  <c r="Y37" i="1"/>
  <c r="Y36" i="1"/>
  <c r="X48" i="1" l="1"/>
  <c r="Y48" i="1" s="1"/>
  <c r="Y47" i="1"/>
  <c r="X47" i="1"/>
  <c r="X46" i="1"/>
  <c r="Y46" i="1" s="1"/>
  <c r="W12" i="1" l="1"/>
  <c r="X12" i="1" s="1"/>
  <c r="Y12" i="1" s="1"/>
  <c r="W11" i="1"/>
  <c r="X11" i="1" s="1"/>
  <c r="Y11" i="1" s="1"/>
  <c r="W10" i="1"/>
  <c r="X10" i="1" s="1"/>
  <c r="Y10" i="1" s="1"/>
  <c r="X45" i="1"/>
  <c r="X9" i="1"/>
  <c r="Y9" i="1" l="1"/>
  <c r="Y13" i="1" s="1"/>
  <c r="X42" i="1"/>
  <c r="Y45" i="1"/>
  <c r="Y49" i="1" s="1"/>
  <c r="X77" i="1"/>
  <c r="Y62" i="1"/>
  <c r="Y61" i="1"/>
  <c r="Y60" i="1"/>
  <c r="Y59" i="1"/>
  <c r="Y57" i="1"/>
  <c r="Y56" i="1"/>
  <c r="Y26" i="1" l="1"/>
  <c r="Y25" i="1"/>
  <c r="Y55" i="1" l="1"/>
  <c r="Y19" i="1"/>
  <c r="Y54" i="1"/>
  <c r="Y53" i="1"/>
  <c r="Y18" i="1"/>
  <c r="Y17" i="1"/>
  <c r="Y52" i="1"/>
  <c r="Y51" i="1"/>
  <c r="Y76" i="1" l="1"/>
  <c r="Y81" i="1" s="1"/>
  <c r="Y41" i="1"/>
  <c r="Y80" i="1" s="1"/>
  <c r="Y83" i="1" l="1"/>
  <c r="Y84" i="1" l="1"/>
</calcChain>
</file>

<file path=xl/sharedStrings.xml><?xml version="1.0" encoding="utf-8"?>
<sst xmlns="http://schemas.openxmlformats.org/spreadsheetml/2006/main" count="1053" uniqueCount="314">
  <si>
    <t xml:space="preserve">№ </t>
  </si>
  <si>
    <t>Наименование организации</t>
  </si>
  <si>
    <t>Код  ТРУ</t>
  </si>
  <si>
    <t>Наименование закупаемых товаров, работ и услуг (на русском языке)</t>
  </si>
  <si>
    <t>Наименование закупаемых товаров, работ и услуг (на казахском языке)</t>
  </si>
  <si>
    <t>Краткая характеристика (описание) товаров, работ и услуг с указанием СТ РК, ГОСТ, ТУ и т.д. (на русском языке)</t>
  </si>
  <si>
    <t>Краткая характеристика (описание) товаров, работ и услуг с указанием СТ РК, ГОСТ, ТУ и т.д. (на казахском языке)</t>
  </si>
  <si>
    <t>Дополнительная характеристика (на русском языке)</t>
  </si>
  <si>
    <t>Дополнительная характеристика (на казахском языке)</t>
  </si>
  <si>
    <t>Способ закупок</t>
  </si>
  <si>
    <t>Прогноз казахстанского содержания, %</t>
  </si>
  <si>
    <t>Код КАТО места осуществления закупок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</si>
  <si>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</si>
  <si>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</si>
  <si>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</si>
  <si>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</si>
  <si>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</si>
  <si>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</si>
  <si>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</si>
  <si>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</si>
  <si>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</si>
  <si>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</si>
  <si>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</si>
  <si>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</si>
  <si>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</si>
  <si>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</si>
  <si>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</si>
  <si>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Включить следующие позиции:</t>
  </si>
  <si>
    <t>-</t>
  </si>
  <si>
    <t>+</t>
  </si>
  <si>
    <t>Приложение 1</t>
  </si>
  <si>
    <t>АО "РД "КазМунайГаз"</t>
  </si>
  <si>
    <t>г.Астана</t>
  </si>
  <si>
    <t>3. Услуги</t>
  </si>
  <si>
    <t>итого по услугам</t>
  </si>
  <si>
    <t>Исключить следующие позиции</t>
  </si>
  <si>
    <t>ЭОТТ</t>
  </si>
  <si>
    <t>г.Астана, пр.Кабанбай батыра 17</t>
  </si>
  <si>
    <t>САД</t>
  </si>
  <si>
    <t>ОИ</t>
  </si>
  <si>
    <t>DDP</t>
  </si>
  <si>
    <t>1. Товары</t>
  </si>
  <si>
    <t>итого по товарам</t>
  </si>
  <si>
    <t>ЭЦПП</t>
  </si>
  <si>
    <t>с даты заключения договора по 31 декабря 2015 года</t>
  </si>
  <si>
    <t>май, июнь 2015 года</t>
  </si>
  <si>
    <t>июль, август 2015 года</t>
  </si>
  <si>
    <t>Авансовый платеж - 0%, оставшаяся часть в течение 30 р.д. с момента подписания акта приема-передачи</t>
  </si>
  <si>
    <t>штука</t>
  </si>
  <si>
    <t>ДИТиАСУТП</t>
  </si>
  <si>
    <t>итого включить</t>
  </si>
  <si>
    <t>ДСО</t>
  </si>
  <si>
    <t>столбец - 11</t>
  </si>
  <si>
    <t>26.30.21.00.01.23.31.10.1</t>
  </si>
  <si>
    <t>Аппарат телефонный</t>
  </si>
  <si>
    <t>Телефон аппараты</t>
  </si>
  <si>
    <t>IP-телефония, ЖК-дисплей, телефонная трубка, клавиши набора номера (тастатура), разъем для подключения к IP-сети
резервный разъем для подключения к городской телефонной сети (может отсутствовать)</t>
  </si>
  <si>
    <t>IP-телефония, СК-дисплей, телефон тұтқасы, нөмірді теру пернелері (тастатура), IP-желіге қосылуға арналған ағытпа, қалалық телефон желісіне қосылуға арналған қосалқы ағытпа (болмауы мүмкін).</t>
  </si>
  <si>
    <t>Телефон IP для руководства с видеокамерой</t>
  </si>
  <si>
    <t>Басшыларға арналңған бейне-камералы IP-телефон аппараты</t>
  </si>
  <si>
    <t>Телефон IP для сотрудников</t>
  </si>
  <si>
    <t>Қызметкерлерге арналған IP-телефон аппараты</t>
  </si>
  <si>
    <t>26.30.23.00.00.00.50.04.1</t>
  </si>
  <si>
    <t>Медиа (транспортный) шлюз (Media Gateway)</t>
  </si>
  <si>
    <t>Медиа (көлік) шлюз (Media Gateway)</t>
  </si>
  <si>
    <t>малого размера</t>
  </si>
  <si>
    <t>аз өлшемді</t>
  </si>
  <si>
    <t>Медиа-шлюз для подключения к АТС</t>
  </si>
  <si>
    <t>АТС-ке қосуға арналған медиа-шлюз</t>
  </si>
  <si>
    <t>с даты заключения договора по 30 ноября 2015 года</t>
  </si>
  <si>
    <t>122 Т</t>
  </si>
  <si>
    <t>123 Т</t>
  </si>
  <si>
    <t>124 Т</t>
  </si>
  <si>
    <t>ДНиПГ</t>
  </si>
  <si>
    <t>авансовый платеж - 0%, оставшаяся часть в течение 30 рабочих дней с момента подписания акта приема-передачи</t>
  </si>
  <si>
    <t>ОВХ</t>
  </si>
  <si>
    <t>82 У</t>
  </si>
  <si>
    <t>78.30.12.10.00.00.00</t>
  </si>
  <si>
    <t>Услуги по обеспечению персоналом офисным вспомогательным прочие</t>
  </si>
  <si>
    <t>Офистік және қосалқы және қызметкерлермен қамтамасыз ету жөніндегі басқа да қызмет көрсетулер</t>
  </si>
  <si>
    <t>Прочие услуги по обеспечению персоналом офисным вспомогательным, не включенные в другие группировки</t>
  </si>
  <si>
    <t>Басқа топтарға кірмейтін, офистік, қосалқы қызметкерлермен қамтамасыз ету жөніндегі басқа да қызмет көрсетулер</t>
  </si>
  <si>
    <t>Услуги по предоставлению персонала (секретарей-референтов
(2 чел.),  секретарь-референт - переводчик английского языка (1 чел.) переводчик казахского языка (1 чел.))</t>
  </si>
  <si>
    <t xml:space="preserve">Қызметкерлерді беру жөніндегі қызмет көрсетулері (хатшы-көмекшілердің (2 адам), хатшы-көмекшісі - ағылшын тілі аудармашысының (1 адам), қазақ тілі аудармашысының (1 адам)) </t>
  </si>
  <si>
    <t>ноябрь, декабрь 2014 года</t>
  </si>
  <si>
    <t>Мангистауская область, 
г.Актау,  Атырауская область, г.Атырау</t>
  </si>
  <si>
    <t xml:space="preserve">0%, оставшаяся часть в течении 30 рабочих дней с момента подписания акта приема - передачи оказанных услуг. </t>
  </si>
  <si>
    <t>131 У</t>
  </si>
  <si>
    <t>85.59.19.10.00.00.00</t>
  </si>
  <si>
    <t>Услуги образовательные по подготовке, переподготовке и повышению квалификации работников</t>
  </si>
  <si>
    <t>Қызметкерлерді даярлау, қайта даярлау және біліктілігін арттыру жөніндегі білім берулік қызмет көрсетулер</t>
  </si>
  <si>
    <t>Подготовка, переподготовка и повышение квалификации работников,включая организацию обучающих тренингов и семинаров</t>
  </si>
  <si>
    <t>Оқытатын тренингтер мен семинарлар ұйымдастыруды қоса алғанда қызметкерлерді даярлау, қайта даярлау және біліктілігін арттыру</t>
  </si>
  <si>
    <t>Услуги по подготовке, переподготовке и повышению квалификации работников, включая организацию обучающих тренингов и семинаров</t>
  </si>
  <si>
    <t>Оқытатын тренингтер мен семинарлар ұйымдастыруды қоса алғанда қызметкерлерді даярлау, қайта даярлау және біліктілігін арттыру жөніндегі қызмет көрсетулер</t>
  </si>
  <si>
    <t>апрель 2015 года</t>
  </si>
  <si>
    <t>РК, страны ближнего и дальнего зарубежья</t>
  </si>
  <si>
    <t>авансовый платеж - 0%, платежи осуществляются по факту оказания услуг в течение 30 рабочих дней с момента подписания акта приема оказанных услуг</t>
  </si>
  <si>
    <t>ДУРП</t>
  </si>
  <si>
    <t>82-1 У</t>
  </si>
  <si>
    <t>131-1 У</t>
  </si>
  <si>
    <t>с даты заключения договора по 31 августа 2015 года</t>
  </si>
  <si>
    <t>столбец - 14, 20, 21/ИЦ</t>
  </si>
  <si>
    <t>62-2 У</t>
  </si>
  <si>
    <t>49.39.39.10.10.00.00</t>
  </si>
  <si>
    <t xml:space="preserve">Услуги по перевозкам работников автотранспортом </t>
  </si>
  <si>
    <t>Қызметкерлерді автокөлікпен тасымалдау  жөніндегі қызмет көрсетулулер</t>
  </si>
  <si>
    <t>Услуги по доставке и перевозке работников автотранспортом</t>
  </si>
  <si>
    <t xml:space="preserve">Услуги автотранспорта для сопровождения инженерно-геологических работ филиала «Инженерный центр» на месторождениях АО "Озенмунайгаз" </t>
  </si>
  <si>
    <t xml:space="preserve">"Өзенмұнайгаз" АҚ кен орындарында "Инженерлік орталық" филиалының инженерлік-геологиялық жұмыстарын алып жүру үшін автокөліктік қызмет көрсету </t>
  </si>
  <si>
    <t>февраль, март 2015 года</t>
  </si>
  <si>
    <t>Мангистауская область, г.Актау, ИЦ</t>
  </si>
  <si>
    <t>с 16 апреля 2015 года по 31 декабря 2015 года</t>
  </si>
  <si>
    <t>авансовый платеж - 0%, оставшаяся часть в течение 30 рабочих дней с  момента представления оригинала счета-фактуры и оригинала акта выполненных работ</t>
  </si>
  <si>
    <t>2015</t>
  </si>
  <si>
    <t>столбец - 11, 14, 20, 21</t>
  </si>
  <si>
    <t>ДДН</t>
  </si>
  <si>
    <t>63-1 У</t>
  </si>
  <si>
    <t>Услуги по перевозкам работников автотранспортом</t>
  </si>
  <si>
    <t>Жұмысшыларды автокөлікпен тасу бойынша қызметтер</t>
  </si>
  <si>
    <t>Жұмысшыларды автокөлікпен тасу және жеткізу бойынша қызметтер</t>
  </si>
  <si>
    <t xml:space="preserve">Услуги автотранспорта для сопровождения инженерно-геологических работ филиала «Инженерный центр» на месторождениях АО "Эмбамунайгаз" </t>
  </si>
  <si>
    <t xml:space="preserve">"Ембімұнайгаз" АҚ кен орындарында "Инженерлік орталық" филиалының инженерлік-геологиялық жұмыстарын алып жүру үшін автокөліктік қызмет көрсету </t>
  </si>
  <si>
    <t>январь, февраль 2015 года</t>
  </si>
  <si>
    <t>Атырауская область, г.Атырау, ИЦ</t>
  </si>
  <si>
    <t>с 1 марта 2015 года по 31 декабря 2015 года</t>
  </si>
  <si>
    <t>столбец - 3, 4, 5, 11, 14, 20, 21</t>
  </si>
  <si>
    <t xml:space="preserve">ДДН </t>
  </si>
  <si>
    <t>с 16 апреля 2015 года по 31 августа 2015 года</t>
  </si>
  <si>
    <t>62-3 У</t>
  </si>
  <si>
    <t>63-2 У</t>
  </si>
  <si>
    <t>41 У</t>
  </si>
  <si>
    <t>53.10.19.10.30.10.00</t>
  </si>
  <si>
    <t xml:space="preserve">Услуги почтовые </t>
  </si>
  <si>
    <t>Пошталық қызмет көрсетулер</t>
  </si>
  <si>
    <t>Прием, обработка, хранение, передача, перевозка, доставка почтовых отправлений</t>
  </si>
  <si>
    <t>Пошталық жөнелтімдерді қабылдау, өңдеу, сақтау, тапсыру, тасымалдау, жеткізу</t>
  </si>
  <si>
    <t>г.Актау, ИЦ</t>
  </si>
  <si>
    <t>анасовый платеж - 0 %, оставшаяся часть в течении 30 рабочих дней с момента подписания акта выполненных работ</t>
  </si>
  <si>
    <t>ОПРУ</t>
  </si>
  <si>
    <t>Канцелярия</t>
  </si>
  <si>
    <t>41-1 У</t>
  </si>
  <si>
    <t>59-1 У</t>
  </si>
  <si>
    <t>62.09.20.10.10.20.00</t>
  </si>
  <si>
    <t>Услуги по администрированию и техническому обслуживанию программно-аппаратного комплекса</t>
  </si>
  <si>
    <t>Бағдарламалық-аппараттық кешенді әкімшілендіру және техникалық қызмет көрсету бойынша қызметтер</t>
  </si>
  <si>
    <t>Бағдарлама-аппараттық кешенге техникалық және әкімшілік басқару қызметін көрсету</t>
  </si>
  <si>
    <t>Услуги по техническому обслуживанию и сопровождению объектов ИТ-инфраструктуры</t>
  </si>
  <si>
    <t>ИТ-инфрақұрылымның объектілерін техникалық қызмет көрсетуі бойынша көмегі</t>
  </si>
  <si>
    <t xml:space="preserve">г.Астана, пр.Кабанбай батыра 17 </t>
  </si>
  <si>
    <t>столбец - 6, 11, 14, 20, 21</t>
  </si>
  <si>
    <t>60-1 У</t>
  </si>
  <si>
    <t xml:space="preserve"> ИТ-инфрақұрылымның объектілерін техникалық қызмет көрсетуі бойынша көмегі</t>
  </si>
  <si>
    <t>г.Атырау, ИЦ</t>
  </si>
  <si>
    <t>61-1 У</t>
  </si>
  <si>
    <t>62.09.20.10.17.00.00</t>
  </si>
  <si>
    <t>Услуги по администрированию и техническому обслуживанию прикладного программного обеспечения</t>
  </si>
  <si>
    <t xml:space="preserve"> Қолданбалы бағдарламалық қамтамасыз етудің техникалық қызмет көрсетуі мен әкімшілендіру бойынша қызметтер</t>
  </si>
  <si>
    <t>Администрирование и техническое обслуживание программного обеспечения прикладного</t>
  </si>
  <si>
    <t>Бағдарламалық қамтамасыз етудің қолданбалы техникалық қызмет көрсетуі мен әкімшілендіру бойынша қызметтер</t>
  </si>
  <si>
    <t>Услуги по техническому сопровождению системы электронного документооборота</t>
  </si>
  <si>
    <t>Электронды құжат айналысын техникалық қолдау қызметі</t>
  </si>
  <si>
    <t>127 У</t>
  </si>
  <si>
    <t>61.90.10.10.00.00.00</t>
  </si>
  <si>
    <t>Услуги телекоммуникационные</t>
  </si>
  <si>
    <t>Телекоммуникациялық қызметтер</t>
  </si>
  <si>
    <t>Предоставление услуг видеоконференц связи, доступа к сети Интернет, каналам передачи данных, международной и междугородней связи и SIP телефонии</t>
  </si>
  <si>
    <t>Бейнеконференц байланыс, Интернет желісіне, деректерді беру арналарына, халықаралық және қалааралық байланыс және SIP телефониясына қолжетімділік қызметтерін көрсету</t>
  </si>
  <si>
    <t>Услуги доступа к сети Интернет, каналам передачи данных, международной и междугородней связи</t>
  </si>
  <si>
    <t>Ғаламтор желісіне, деректерді табыстау арнасына, халықаралық және қалааралық байланысқа шығу бойынша қызмет көрсету</t>
  </si>
  <si>
    <t xml:space="preserve"> г.Астана, пр.Кабанбай батыра 17</t>
  </si>
  <si>
    <t>март, апрель 2015 года</t>
  </si>
  <si>
    <t>128 У</t>
  </si>
  <si>
    <t>56 У</t>
  </si>
  <si>
    <t>61.10.11.06.01.00.00</t>
  </si>
  <si>
    <t>Услуги телефонной связи</t>
  </si>
  <si>
    <t>Телефон байланысының қызметтері</t>
  </si>
  <si>
    <t>Услуги фиксированной местной, междугородней, международной телефонной связи  - доступ и пользование</t>
  </si>
  <si>
    <t>Нақты жергілікті, қалааралық, халықаралық телефон байланысы қызметтері – қатынау және пайдалану</t>
  </si>
  <si>
    <t>Услуги организации оперативной производственной связи Билайн</t>
  </si>
  <si>
    <t>Билайн жедел өндірістік байланысын ұйымдастыру жөніндегі қызмет көрсетулер</t>
  </si>
  <si>
    <t>57 У</t>
  </si>
  <si>
    <t>с 1 марта 2015 года по 31 августа 2015 года</t>
  </si>
  <si>
    <t>59-2 У</t>
  </si>
  <si>
    <t>60-2 У</t>
  </si>
  <si>
    <t>61-2 У</t>
  </si>
  <si>
    <t>127-1 У</t>
  </si>
  <si>
    <t>128-1 У</t>
  </si>
  <si>
    <t>56-1 У</t>
  </si>
  <si>
    <t>57-1 У</t>
  </si>
  <si>
    <t>65 У</t>
  </si>
  <si>
    <t>65.12.12.10.00.00.01</t>
  </si>
  <si>
    <t>Услуги по страхованию от болезней</t>
  </si>
  <si>
    <t>Аурудан сақтандыру қызметтері</t>
  </si>
  <si>
    <t>Медицинское страхование работников и членов их семей на случай болезни</t>
  </si>
  <si>
    <t>Қызметкерлер мен олардың отбасы мүшелерін науқастану жағдайына медициналық сақтандыру</t>
  </si>
  <si>
    <t>Услуги добровольного медицинского страхования 132 работников филиала "Инженерный центр"</t>
  </si>
  <si>
    <t xml:space="preserve">"Инженерлік Орталық" филиалдын 132 қызметкерлерін ерікті медициналық сақтандыру қызметі </t>
  </si>
  <si>
    <t>Республика Казахстан, ИЦ</t>
  </si>
  <si>
    <t>с 01 января 2015 года по 31 декабря 2015 года</t>
  </si>
  <si>
    <t>авансовый платеж "90%", оставшаяся часть в течение 30 р.д. с момента подписания акта приема-передачи</t>
  </si>
  <si>
    <t>70 У</t>
  </si>
  <si>
    <t>56.10.19.20.00.00.00</t>
  </si>
  <si>
    <t>Услуги по обеспечению питанием прочие</t>
  </si>
  <si>
    <t xml:space="preserve"> тамақпен қамтамасыз ету қызметі, өзге</t>
  </si>
  <si>
    <t>Услуги по организации питания работников филиала "Инженерный центр" на месторождениях Мангистауской области</t>
  </si>
  <si>
    <t>Маңғыстау облысының кен орындарында  филиал қызметкерлерінің тамақтануын ұйымдастыру  жөніндегі қызметтер</t>
  </si>
  <si>
    <t>Мангистауская область, ИЦ</t>
  </si>
  <si>
    <t>авансовый платеж "0%", оставшаяся часть в течение 30 р.д. с момента подписания акта приема-передачи</t>
  </si>
  <si>
    <t>71 У</t>
  </si>
  <si>
    <t>Услуги по организации питания работников филиала "Инженерный центр" на месторождениях Атырауской области</t>
  </si>
  <si>
    <t>Атырау облысының кен орындарында филиал қызметкерлерінің тамақтануын ұйымдастыру  жөніндегі қызметтер</t>
  </si>
  <si>
    <t>Атырауская область, ИЦ</t>
  </si>
  <si>
    <t>72 У</t>
  </si>
  <si>
    <t>68.20.12.00.00.00.01</t>
  </si>
  <si>
    <t>Услуги по аренде офисных помещений</t>
  </si>
  <si>
    <t>Офис жалдау қызметтері</t>
  </si>
  <si>
    <t>Аренда офиса в г.Актау площадью не менее 1800 м2.</t>
  </si>
  <si>
    <t>Ақтау қаласында аумағы кемінді 1800м2 офисті жалға алу</t>
  </si>
  <si>
    <t>73 У</t>
  </si>
  <si>
    <t>Аренда офиса в г.Атырау площадью не менее 550 м2.</t>
  </si>
  <si>
    <t>Атырау қаласында аумағы кемінді 550м2 офисті жалға алу</t>
  </si>
  <si>
    <t>76 У</t>
  </si>
  <si>
    <t>18.12.19.24.00.00.00</t>
  </si>
  <si>
    <t>Услуги полиграфические</t>
  </si>
  <si>
    <t>Баспахана қызметі</t>
  </si>
  <si>
    <t>Услуги полиграфические по изготовлению и печатанию полиграфической продукции</t>
  </si>
  <si>
    <t>Типографиялық өнiмдi жасау қызметтерін көрсету</t>
  </si>
  <si>
    <t>77 У</t>
  </si>
  <si>
    <t>36.00.40.12.00.00.00</t>
  </si>
  <si>
    <t>Услуги по доставке бутилированной воды питьевой</t>
  </si>
  <si>
    <t>Бөтелкеге құйылған суды жеткізіп беру қызметі</t>
  </si>
  <si>
    <t>Услуги по доставке бутилированной воды питьевой на месторождения Мангистауской области</t>
  </si>
  <si>
    <t>на месторождения Мангистауской области</t>
  </si>
  <si>
    <t>78-1 У</t>
  </si>
  <si>
    <t>столбец - 6, 11, 12</t>
  </si>
  <si>
    <t>79 У</t>
  </si>
  <si>
    <t>84.21.11.14.00.00.00</t>
  </si>
  <si>
    <t>Услуги по оформлению виз, консульский сбор</t>
  </si>
  <si>
    <t>Виза рәсімдеу бойынша қызметтер, консулдық алым</t>
  </si>
  <si>
    <t>с 01 января 2015 года по 31 августа 2015 года</t>
  </si>
  <si>
    <t>65-1 У</t>
  </si>
  <si>
    <t>70-1 У</t>
  </si>
  <si>
    <t>71-1 У</t>
  </si>
  <si>
    <t>72-1 У</t>
  </si>
  <si>
    <t>73-1 У</t>
  </si>
  <si>
    <t>76-1 У</t>
  </si>
  <si>
    <t>77-1 У</t>
  </si>
  <si>
    <t>78-2 У</t>
  </si>
  <si>
    <t>120 Т</t>
  </si>
  <si>
    <t>26.20.13.00.00.01.51.20.1</t>
  </si>
  <si>
    <t>Сервер</t>
  </si>
  <si>
    <t>Сетевой общего назначения, сверхплотный с горизонтальным масштабированием ресурсов (blade), Предназначен для формирования структурированного серверного пула с максимальной плотностью монтажа компонентов. Предполагает постановку в специальные корпуса-полки с централизованной системой сетевых коммуникаций, энергопитания, охлаждения и управления, которые вынесены и обобщены в корзине для уменьшения занимаемого пространства. Корзина (англ. enclosure) — шасси для блейд-серверов, предоставляющая им доступ к общим компонентам.</t>
  </si>
  <si>
    <t>Жалпы мақсаттағы желілік, ресурстарды горизанталь масштабтаумен аса тығыз (blade), Компоненттер барынша тығыз монтажымен құрылымдалған серверлік пулды қалыптастыруға арналған. Орталықтандырылған желілік коммуникацияларды, энергиямен қоректендіру, салқындату және басқару жүйесімен арнайы корпус-сөрелерге қоюды болжайды, олар алып жатқан кеңістігін азайту үшін қоржынға шығарылған және жинақталған. Қоржын (ағыл. enclosure) — блейд-серверлер үшін жалпы компоненттерге қатынау ұсынатын шасси.</t>
  </si>
  <si>
    <t>Серверное оборудование для системы SAP ERP</t>
  </si>
  <si>
    <t>SAP ERP жүйесі үшін серверлік жабдық</t>
  </si>
  <si>
    <t>июнь, июль 2015 года</t>
  </si>
  <si>
    <t>С даты заключения договора по 31 октября 2015 года</t>
  </si>
  <si>
    <t xml:space="preserve">авансовый платеж - 0%, оставшаяся часть в течение 30 р.д. с момента подписания акта  приемки Товара 
</t>
  </si>
  <si>
    <t>Штука</t>
  </si>
  <si>
    <t>СУС</t>
  </si>
  <si>
    <t>август, сентябрь 2015 года</t>
  </si>
  <si>
    <t>столбец - 11, 19, 20, 21</t>
  </si>
  <si>
    <t>120-1 Т</t>
  </si>
  <si>
    <t>122-1 Т</t>
  </si>
  <si>
    <t>123-1 Т</t>
  </si>
  <si>
    <t>124-1 Т</t>
  </si>
  <si>
    <t>итого исключить</t>
  </si>
  <si>
    <t>129 У</t>
  </si>
  <si>
    <t>65.12.11.00.00.00.01</t>
  </si>
  <si>
    <t>Услуги по страхованию от несчастных случаев</t>
  </si>
  <si>
    <t>Жазатайым оқиғалардан сақтандыру бойынша қызметтер</t>
  </si>
  <si>
    <t>Страхование гражданско-правовой ответственности работодателя за причинение вреда жизни и здоровью работникам при исполнении ими трудовых (служебных) обязанностей</t>
  </si>
  <si>
    <t>Қызметкерлердің олардың еңбектік (қызметтік) міндеттерін орындауы кезіндегі денсаулығы мен өміріне зиян келтіргені үшін жұмыс берушінің жауапкершілігін азаматтық-құқықтық сақтандыру</t>
  </si>
  <si>
    <t>Услуги по обязательному страхованию работника от несчастных случаев при исполнении им трудовых (служебных) обязанностей (241 человек)</t>
  </si>
  <si>
    <t>Қызметкер еңбек (қызметтік) міндеттерін атқарған кезде оны жазатайым оқиғалардан міндетті сақтандыру қызметтері (241 адам)</t>
  </si>
  <si>
    <t>12 календарных месяцев, с даты заключения договора</t>
  </si>
  <si>
    <t xml:space="preserve"> авансовый платеж - 100%</t>
  </si>
  <si>
    <t>переходящий 06.2015-06.2016</t>
  </si>
  <si>
    <t>130 У</t>
  </si>
  <si>
    <t xml:space="preserve">Услуги по обязательному страхованию работника от несчастных случаев при исполнении им трудовых (служебных) обязанностей (132 человек)
</t>
  </si>
  <si>
    <t>Қызметкер еңбек (қызметтік) міндеттерін атқарған кезде оны жазатайым оқиғалардан міндетті сақтандыру сақтандыру қызметтері (132 адам)</t>
  </si>
  <si>
    <t>переходящий 03.2015-03.2016</t>
  </si>
  <si>
    <t>ДОТиОС</t>
  </si>
  <si>
    <t>переходящий 08.2015-08.2016</t>
  </si>
  <si>
    <t>столбец - 11, 14, 20, 21, 22</t>
  </si>
  <si>
    <t>129-1 У</t>
  </si>
  <si>
    <t>130-1 У</t>
  </si>
  <si>
    <t>столбец - 14, 20, 21, 22/ИЦ</t>
  </si>
  <si>
    <t>144 У</t>
  </si>
  <si>
    <t>62.09.20.10.10.15.00</t>
  </si>
  <si>
    <t>Услуги по администрированию и техническому обслуживанию системного программного обеспечения</t>
  </si>
  <si>
    <t>Бабына келтіруді, алып жүруді және ағымдағы қызмет көрсетуді қоса алғанда БК техникалық қолдау</t>
  </si>
  <si>
    <t>Администрирование и техническое обслуживание программного обеспечения системного</t>
  </si>
  <si>
    <t>Услуги по технической поддержке ПО  Petrel</t>
  </si>
  <si>
    <t>Petrel  БҚ техникалық қолдау бойынша қызметтер</t>
  </si>
  <si>
    <t>145 У</t>
  </si>
  <si>
    <t>Услуги по технической поддержке ПО Kingdom</t>
  </si>
  <si>
    <t>Киндом БҚ техникалық қолдау бойынша қызметтер</t>
  </si>
  <si>
    <t>23 У</t>
  </si>
  <si>
    <t>53.10.11.30.12.00.00</t>
  </si>
  <si>
    <t>Услуги по подписке на периодические издания</t>
  </si>
  <si>
    <t>Мерзімді басылымдарға жазылу бойынша қызметтер</t>
  </si>
  <si>
    <t>Газеттер мен журналдарға жазылу бойынша қызметтер</t>
  </si>
  <si>
    <t>Услуги по приобретению периодических печатных изданий на бумажном носителе (подписка). Подписка на газеты и журналы, выпускаемые в РК и зарубежом.</t>
  </si>
  <si>
    <t>Қағазға басылған мерзімді баспасөз басылымдарын сатып алу (жазылу) жөніндегі қызметтер. Қазақстан Республикасында және шет елдерде шығатын газеттер мен журналдарға жазылу</t>
  </si>
  <si>
    <t>авансовый платеж - 100%</t>
  </si>
  <si>
    <t>столбец - 7, 11</t>
  </si>
  <si>
    <t>144-1 У</t>
  </si>
  <si>
    <t>145-1 У</t>
  </si>
  <si>
    <t>23-1 У</t>
  </si>
  <si>
    <t>к приказу АО "РД "КазМунайГаз" № 179/П от 28.07.2015 года</t>
  </si>
  <si>
    <t>X изменения и дополнения в План закупок товаров, работ и услуг  АО «РД «КазМунайГаз» на 2015 год</t>
  </si>
  <si>
    <t>исключается полностью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</si>
</sst>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&quot;$&quot;#,##0.00_);[Red]\(&quot;$&quot;#,##0.00\)"/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\$#,##0_);[Red]&quot;($&quot;#,##0\)"/>
    <numFmt numFmtId="170" formatCode="\+0.0;\-0.0"/>
    <numFmt numFmtId="171" formatCode="\+0.0%;\-0.0%"/>
    <numFmt numFmtId="172" formatCode="_-* #,##0.00&quot;р.&quot;_-;\-* #,##0.00&quot;р.&quot;_-;_-* \-??&quot;р.&quot;_-;_-@_-"/>
    <numFmt numFmtId="173" formatCode="General_)"/>
    <numFmt numFmtId="174" formatCode="_-* #,##0_р_._-;\-* #,##0_р_._-;_-* \-_р_._-;_-@_-"/>
    <numFmt numFmtId="175" formatCode="_-* #,##0.00_р_._-;\-* #,##0.00_р_._-;_-* \-??_р_._-;_-@_-"/>
    <numFmt numFmtId="176" formatCode="0.0"/>
    <numFmt numFmtId="177" formatCode="_-* #,##0.00\ [$€]_-;\-* #,##0.00\ [$€]_-;_-* &quot;-&quot;??\ [$€]_-;_-@_-"/>
    <numFmt numFmtId="178" formatCode="&quot;€&quot;#,##0;[Red]\-&quot;€&quot;#,##0"/>
    <numFmt numFmtId="179" formatCode="#,##0.00_ ;[Red]\-#,##0.00\ "/>
    <numFmt numFmtId="180" formatCode="_-* #,##0.0_р_._-;\-* #,##0.0_р_._-;_-* &quot;-&quot;??_р_._-;_-@_-"/>
    <numFmt numFmtId="181" formatCode="_-* #,##0_р_._-;\-* #,##0_р_._-;_-* &quot;-&quot;??_р_._-;_-@_-"/>
  </numFmts>
  <fonts count="6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2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Arial Cyr"/>
      <family val="2"/>
      <charset val="1"/>
    </font>
    <font>
      <sz val="10"/>
      <name val="Mangal"/>
      <family val="2"/>
      <charset val="204"/>
    </font>
    <font>
      <sz val="10"/>
      <name val="Arial"/>
      <family val="2"/>
      <charset val="1"/>
    </font>
    <font>
      <sz val="8"/>
      <name val="Arial"/>
      <family val="2"/>
      <charset val="1"/>
    </font>
    <font>
      <b/>
      <u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1"/>
      <color indexed="8"/>
      <name val="Courier New"/>
      <family val="1"/>
      <charset val="204"/>
    </font>
    <font>
      <b/>
      <sz val="10"/>
      <color indexed="12"/>
      <name val="Arial Cyr"/>
      <family val="2"/>
      <charset val="1"/>
    </font>
    <font>
      <sz val="11"/>
      <color indexed="8"/>
      <name val="Calibri"/>
      <family val="2"/>
      <charset val="204"/>
    </font>
    <font>
      <sz val="8"/>
      <name val="Tahoma"/>
      <family val="2"/>
      <charset val="204"/>
    </font>
    <font>
      <sz val="10"/>
      <name val="Arial Cyr"/>
      <family val="2"/>
      <charset val="204"/>
    </font>
    <font>
      <b/>
      <sz val="1"/>
      <color indexed="8"/>
      <name val="Courier New"/>
      <family val="1"/>
      <charset val="204"/>
    </font>
    <font>
      <b/>
      <sz val="11"/>
      <color indexed="8"/>
      <name val="Calibri"/>
      <family val="2"/>
      <charset val="204"/>
    </font>
    <font>
      <sz val="10"/>
      <name val="Arial CE"/>
      <charset val="238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i/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color rgb="FFFF0000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2"/>
        <bgColor indexed="41"/>
      </patternFill>
    </fill>
    <fill>
      <patternFill patternType="lightGray">
        <fgColor indexed="22"/>
        <bgColor indexed="9"/>
      </patternFill>
    </fill>
    <fill>
      <patternFill patternType="solid">
        <fgColor indexed="9"/>
        <bgColor indexed="26"/>
      </patternFill>
    </fill>
    <fill>
      <patternFill patternType="lightGray">
        <fgColor indexed="9"/>
        <bgColor indexed="9"/>
      </patternFill>
    </fill>
    <fill>
      <patternFill patternType="solid">
        <fgColor indexed="31"/>
        <bgColor indexed="41"/>
      </patternFill>
    </fill>
    <fill>
      <patternFill patternType="mediumGray">
        <fgColor indexed="9"/>
        <bgColor indexed="44"/>
      </patternFill>
    </fill>
    <fill>
      <patternFill patternType="solid">
        <fgColor indexed="22"/>
        <bgColor indexed="44"/>
      </patternFill>
    </fill>
    <fill>
      <patternFill patternType="darkUp">
        <fgColor indexed="9"/>
        <bgColor indexed="22"/>
      </patternFill>
    </fill>
    <fill>
      <patternFill patternType="solid">
        <fgColor indexed="26"/>
        <bgColor indexed="9"/>
      </patternFill>
    </fill>
    <fill>
      <patternFill patternType="lightGray">
        <fgColor indexed="43"/>
        <b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7"/>
        <bgColor indexed="41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1">
    <xf numFmtId="0" fontId="0" fillId="0" borderId="0"/>
    <xf numFmtId="0" fontId="14" fillId="0" borderId="0"/>
    <xf numFmtId="0" fontId="17" fillId="0" borderId="0"/>
    <xf numFmtId="0" fontId="18" fillId="0" borderId="0"/>
    <xf numFmtId="0" fontId="14" fillId="0" borderId="0"/>
    <xf numFmtId="0" fontId="17" fillId="0" borderId="0"/>
    <xf numFmtId="0" fontId="19" fillId="0" borderId="0"/>
    <xf numFmtId="0" fontId="13" fillId="0" borderId="0"/>
    <xf numFmtId="0" fontId="17" fillId="0" borderId="0"/>
    <xf numFmtId="168" fontId="19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9" fillId="0" borderId="0"/>
    <xf numFmtId="0" fontId="18" fillId="0" borderId="0"/>
    <xf numFmtId="0" fontId="18" fillId="0" borderId="0"/>
    <xf numFmtId="0" fontId="12" fillId="0" borderId="0"/>
    <xf numFmtId="0" fontId="17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23" fillId="0" borderId="0"/>
    <xf numFmtId="172" fontId="30" fillId="0" borderId="0">
      <protection locked="0"/>
    </xf>
    <xf numFmtId="172" fontId="30" fillId="0" borderId="0">
      <protection locked="0"/>
    </xf>
    <xf numFmtId="172" fontId="30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0" fillId="0" borderId="3">
      <protection locked="0"/>
    </xf>
    <xf numFmtId="176" fontId="20" fillId="0" borderId="4" applyFont="0" applyFill="0" applyBorder="0" applyAlignment="0" applyProtection="0">
      <alignment horizontal="center"/>
    </xf>
    <xf numFmtId="0" fontId="32" fillId="3" borderId="0" applyNumberFormat="0" applyBorder="0" applyAlignment="0" applyProtection="0"/>
    <xf numFmtId="0" fontId="32" fillId="5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1" borderId="0" applyNumberFormat="0" applyBorder="0" applyAlignment="0" applyProtection="0"/>
    <xf numFmtId="2" fontId="20" fillId="0" borderId="0" applyFont="0" applyFill="0" applyBorder="0" applyAlignment="0" applyProtection="0"/>
    <xf numFmtId="0" fontId="32" fillId="6" borderId="0" applyNumberFormat="0" applyBorder="0" applyAlignment="0" applyProtection="0"/>
    <xf numFmtId="0" fontId="32" fillId="4" borderId="0" applyNumberFormat="0" applyBorder="0" applyAlignment="0" applyProtection="0"/>
    <xf numFmtId="0" fontId="32" fillId="12" borderId="0" applyNumberFormat="0" applyBorder="0" applyAlignment="0" applyProtection="0"/>
    <xf numFmtId="0" fontId="32" fillId="8" borderId="0" applyNumberFormat="0" applyBorder="0" applyAlignment="0" applyProtection="0"/>
    <xf numFmtId="0" fontId="32" fillId="6" borderId="0" applyNumberFormat="0" applyBorder="0" applyAlignment="0" applyProtection="0"/>
    <xf numFmtId="0" fontId="32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4" borderId="0" applyNumberFormat="0" applyBorder="0" applyAlignment="0" applyProtection="0"/>
    <xf numFmtId="0" fontId="38" fillId="12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169" fontId="24" fillId="0" borderId="0" applyFill="0" applyBorder="0" applyAlignment="0" applyProtection="0"/>
    <xf numFmtId="164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4" fontId="16" fillId="0" borderId="0" applyFont="0" applyFill="0" applyBorder="0" applyAlignment="0" applyProtection="0"/>
    <xf numFmtId="168" fontId="37" fillId="0" borderId="0" applyFont="0" applyFill="0" applyBorder="0" applyAlignment="0" applyProtection="0"/>
    <xf numFmtId="0" fontId="25" fillId="0" borderId="0"/>
    <xf numFmtId="0" fontId="17" fillId="0" borderId="0"/>
    <xf numFmtId="0" fontId="14" fillId="0" borderId="0"/>
    <xf numFmtId="0" fontId="14" fillId="0" borderId="0"/>
    <xf numFmtId="0" fontId="17" fillId="0" borderId="0"/>
    <xf numFmtId="0" fontId="26" fillId="0" borderId="0"/>
    <xf numFmtId="170" fontId="25" fillId="0" borderId="0"/>
    <xf numFmtId="171" fontId="25" fillId="0" borderId="0"/>
    <xf numFmtId="0" fontId="26" fillId="0" borderId="0" applyNumberFormat="0">
      <alignment horizontal="left"/>
    </xf>
    <xf numFmtId="40" fontId="17" fillId="19" borderId="5"/>
    <xf numFmtId="40" fontId="17" fillId="20" borderId="1"/>
    <xf numFmtId="40" fontId="17" fillId="21" borderId="5"/>
    <xf numFmtId="40" fontId="17" fillId="22" borderId="1"/>
    <xf numFmtId="49" fontId="27" fillId="23" borderId="6">
      <alignment horizontal="center"/>
    </xf>
    <xf numFmtId="49" fontId="27" fillId="24" borderId="6">
      <alignment horizontal="center"/>
    </xf>
    <xf numFmtId="49" fontId="17" fillId="23" borderId="6">
      <alignment horizontal="center"/>
    </xf>
    <xf numFmtId="49" fontId="17" fillId="24" borderId="6">
      <alignment horizontal="center"/>
    </xf>
    <xf numFmtId="49" fontId="28" fillId="0" borderId="0"/>
    <xf numFmtId="0" fontId="17" fillId="25" borderId="5"/>
    <xf numFmtId="0" fontId="17" fillId="26" borderId="1"/>
    <xf numFmtId="39" fontId="17" fillId="19" borderId="5"/>
    <xf numFmtId="40" fontId="17" fillId="20" borderId="1"/>
    <xf numFmtId="39" fontId="17" fillId="20" borderId="1"/>
    <xf numFmtId="40" fontId="17" fillId="21" borderId="5"/>
    <xf numFmtId="40" fontId="17" fillId="21" borderId="5"/>
    <xf numFmtId="40" fontId="17" fillId="22" borderId="1"/>
    <xf numFmtId="40" fontId="17" fillId="22" borderId="1"/>
    <xf numFmtId="49" fontId="27" fillId="23" borderId="6">
      <alignment vertical="center"/>
    </xf>
    <xf numFmtId="49" fontId="27" fillId="24" borderId="6">
      <alignment vertical="center"/>
    </xf>
    <xf numFmtId="49" fontId="28" fillId="23" borderId="6">
      <alignment vertical="center"/>
    </xf>
    <xf numFmtId="49" fontId="28" fillId="24" borderId="6">
      <alignment vertical="center"/>
    </xf>
    <xf numFmtId="49" fontId="17" fillId="0" borderId="0">
      <alignment horizontal="right"/>
    </xf>
    <xf numFmtId="49" fontId="29" fillId="0" borderId="1">
      <alignment horizontal="right"/>
    </xf>
    <xf numFmtId="49" fontId="29" fillId="0" borderId="5">
      <alignment horizontal="right"/>
    </xf>
    <xf numFmtId="39" fontId="17" fillId="27" borderId="5"/>
    <xf numFmtId="40" fontId="17" fillId="28" borderId="1"/>
    <xf numFmtId="0" fontId="20" fillId="0" borderId="0"/>
    <xf numFmtId="0" fontId="38" fillId="29" borderId="0" applyNumberFormat="0" applyBorder="0" applyAlignment="0" applyProtection="0"/>
    <xf numFmtId="0" fontId="38" fillId="30" borderId="0" applyNumberFormat="0" applyBorder="0" applyAlignment="0" applyProtection="0"/>
    <xf numFmtId="0" fontId="38" fillId="31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32" borderId="0" applyNumberFormat="0" applyBorder="0" applyAlignment="0" applyProtection="0"/>
    <xf numFmtId="173" fontId="23" fillId="0" borderId="7">
      <protection locked="0"/>
    </xf>
    <xf numFmtId="0" fontId="39" fillId="11" borderId="8" applyNumberFormat="0" applyAlignment="0" applyProtection="0"/>
    <xf numFmtId="0" fontId="40" fillId="13" borderId="9" applyNumberFormat="0" applyAlignment="0" applyProtection="0"/>
    <xf numFmtId="0" fontId="41" fillId="13" borderId="8" applyNumberFormat="0" applyAlignment="0" applyProtection="0"/>
    <xf numFmtId="167" fontId="17" fillId="0" borderId="0" applyFont="0" applyFill="0" applyBorder="0" applyAlignment="0" applyProtection="0"/>
    <xf numFmtId="44" fontId="14" fillId="0" borderId="0" applyFont="0" applyFill="0" applyBorder="0" applyAlignment="0" applyProtection="0"/>
    <xf numFmtId="167" fontId="17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9" fillId="0" borderId="10" applyNumberFormat="0" applyFill="0" applyAlignment="0" applyProtection="0"/>
    <xf numFmtId="0" fontId="50" fillId="0" borderId="11" applyNumberFormat="0" applyFill="0" applyAlignment="0" applyProtection="0"/>
    <xf numFmtId="0" fontId="51" fillId="0" borderId="12" applyNumberFormat="0" applyFill="0" applyAlignment="0" applyProtection="0"/>
    <xf numFmtId="0" fontId="51" fillId="0" borderId="0" applyNumberFormat="0" applyFill="0" applyBorder="0" applyAlignment="0" applyProtection="0"/>
    <xf numFmtId="173" fontId="31" fillId="33" borderId="7"/>
    <xf numFmtId="0" fontId="36" fillId="0" borderId="13" applyNumberFormat="0" applyFill="0" applyAlignment="0" applyProtection="0"/>
    <xf numFmtId="0" fontId="17" fillId="0" borderId="0"/>
    <xf numFmtId="0" fontId="42" fillId="34" borderId="14" applyNumberFormat="0" applyAlignment="0" applyProtection="0"/>
    <xf numFmtId="0" fontId="52" fillId="0" borderId="0" applyNumberFormat="0" applyFill="0" applyBorder="0" applyAlignment="0" applyProtection="0"/>
    <xf numFmtId="0" fontId="43" fillId="35" borderId="0" applyNumberFormat="0" applyBorder="0" applyAlignment="0" applyProtection="0"/>
    <xf numFmtId="0" fontId="32" fillId="0" borderId="0"/>
    <xf numFmtId="0" fontId="32" fillId="0" borderId="0"/>
    <xf numFmtId="0" fontId="17" fillId="0" borderId="0"/>
    <xf numFmtId="0" fontId="33" fillId="0" borderId="0"/>
    <xf numFmtId="0" fontId="32" fillId="0" borderId="0"/>
    <xf numFmtId="0" fontId="17" fillId="0" borderId="0"/>
    <xf numFmtId="0" fontId="11" fillId="0" borderId="0"/>
    <xf numFmtId="0" fontId="17" fillId="0" borderId="0"/>
    <xf numFmtId="0" fontId="20" fillId="0" borderId="0"/>
    <xf numFmtId="0" fontId="34" fillId="0" borderId="0"/>
    <xf numFmtId="0" fontId="17" fillId="0" borderId="0"/>
    <xf numFmtId="0" fontId="34" fillId="0" borderId="0"/>
    <xf numFmtId="0" fontId="14" fillId="0" borderId="0"/>
    <xf numFmtId="0" fontId="21" fillId="0" borderId="0"/>
    <xf numFmtId="0" fontId="33" fillId="0" borderId="0"/>
    <xf numFmtId="0" fontId="21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3" fillId="0" borderId="0"/>
    <xf numFmtId="0" fontId="33" fillId="0" borderId="0"/>
    <xf numFmtId="0" fontId="17" fillId="0" borderId="0"/>
    <xf numFmtId="0" fontId="14" fillId="0" borderId="0"/>
    <xf numFmtId="0" fontId="23" fillId="0" borderId="0"/>
    <xf numFmtId="0" fontId="17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7" fillId="0" borderId="0"/>
    <xf numFmtId="0" fontId="44" fillId="5" borderId="0" applyNumberFormat="0" applyBorder="0" applyAlignment="0" applyProtection="0"/>
    <xf numFmtId="0" fontId="45" fillId="0" borderId="0" applyNumberFormat="0" applyFill="0" applyBorder="0" applyAlignment="0" applyProtection="0"/>
    <xf numFmtId="0" fontId="17" fillId="10" borderId="15" applyNumberFormat="0" applyFont="0" applyAlignment="0" applyProtection="0"/>
    <xf numFmtId="9" fontId="24" fillId="0" borderId="0" applyFill="0" applyBorder="0" applyAlignment="0" applyProtection="0"/>
    <xf numFmtId="0" fontId="46" fillId="0" borderId="16" applyNumberFormat="0" applyFill="0" applyAlignment="0" applyProtection="0"/>
    <xf numFmtId="0" fontId="25" fillId="0" borderId="0"/>
    <xf numFmtId="0" fontId="23" fillId="0" borderId="0">
      <alignment vertical="top" wrapText="1"/>
    </xf>
    <xf numFmtId="0" fontId="47" fillId="0" borderId="0" applyNumberFormat="0" applyFill="0" applyBorder="0" applyAlignment="0" applyProtection="0"/>
    <xf numFmtId="174" fontId="24" fillId="0" borderId="0" applyFill="0" applyBorder="0" applyAlignment="0" applyProtection="0"/>
    <xf numFmtId="175" fontId="24" fillId="0" borderId="0" applyFill="0" applyBorder="0" applyAlignment="0" applyProtection="0"/>
    <xf numFmtId="43" fontId="14" fillId="0" borderId="0" applyFont="0" applyFill="0" applyBorder="0" applyAlignment="0" applyProtection="0"/>
    <xf numFmtId="168" fontId="17" fillId="0" borderId="0" applyFont="0" applyFill="0" applyBorder="0" applyAlignment="0" applyProtection="0"/>
    <xf numFmtId="175" fontId="24" fillId="0" borderId="0" applyFill="0" applyBorder="0" applyAlignment="0" applyProtection="0"/>
    <xf numFmtId="17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48" fillId="7" borderId="0" applyNumberFormat="0" applyBorder="0" applyAlignment="0" applyProtection="0"/>
    <xf numFmtId="172" fontId="30" fillId="0" borderId="0">
      <protection locked="0"/>
    </xf>
    <xf numFmtId="0" fontId="10" fillId="0" borderId="0"/>
    <xf numFmtId="0" fontId="17" fillId="0" borderId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8" fillId="0" borderId="0" applyFont="0" applyFill="0" applyBorder="0" applyAlignment="0" applyProtection="0"/>
    <xf numFmtId="0" fontId="8" fillId="0" borderId="0"/>
    <xf numFmtId="0" fontId="53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53" fillId="0" borderId="0"/>
    <xf numFmtId="0" fontId="17" fillId="0" borderId="0"/>
    <xf numFmtId="44" fontId="6" fillId="0" borderId="0" applyFont="0" applyFill="0" applyBorder="0" applyAlignment="0" applyProtection="0"/>
    <xf numFmtId="0" fontId="6" fillId="0" borderId="0"/>
    <xf numFmtId="175" fontId="24" fillId="0" borderId="0" applyFill="0" applyBorder="0" applyAlignment="0" applyProtection="0"/>
    <xf numFmtId="0" fontId="53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1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4" fillId="0" borderId="0"/>
    <xf numFmtId="0" fontId="2" fillId="0" borderId="0"/>
    <xf numFmtId="0" fontId="20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56" fillId="0" borderId="0"/>
    <xf numFmtId="168" fontId="17" fillId="0" borderId="0" applyFont="0" applyFill="0" applyBorder="0" applyAlignment="0" applyProtection="0"/>
    <xf numFmtId="0" fontId="14" fillId="0" borderId="0"/>
    <xf numFmtId="0" fontId="56" fillId="0" borderId="0"/>
  </cellStyleXfs>
  <cellXfs count="157">
    <xf numFmtId="0" fontId="0" fillId="0" borderId="0" xfId="0"/>
    <xf numFmtId="0" fontId="16" fillId="0" borderId="1" xfId="0" applyFont="1" applyBorder="1" applyAlignment="1">
      <alignment horizontal="center" vertical="center" wrapText="1"/>
    </xf>
    <xf numFmtId="49" fontId="15" fillId="0" borderId="1" xfId="1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vertical="center" wrapText="1"/>
    </xf>
    <xf numFmtId="4" fontId="15" fillId="0" borderId="1" xfId="1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14" fontId="15" fillId="0" borderId="1" xfId="1" applyNumberFormat="1" applyFont="1" applyFill="1" applyBorder="1" applyAlignment="1">
      <alignment horizontal="left" vertical="center"/>
    </xf>
    <xf numFmtId="0" fontId="16" fillId="0" borderId="1" xfId="14" applyFont="1" applyBorder="1" applyAlignment="1">
      <alignment horizontal="center" vertical="center" wrapText="1"/>
    </xf>
    <xf numFmtId="0" fontId="16" fillId="0" borderId="1" xfId="17" applyFont="1" applyFill="1" applyBorder="1" applyAlignment="1">
      <alignment horizontal="center" vertical="center" wrapText="1"/>
    </xf>
    <xf numFmtId="0" fontId="16" fillId="0" borderId="1" xfId="14" applyFont="1" applyBorder="1" applyAlignment="1">
      <alignment horizontal="center" vertical="center"/>
    </xf>
    <xf numFmtId="0" fontId="16" fillId="0" borderId="1" xfId="17" applyFont="1" applyBorder="1" applyAlignment="1">
      <alignment horizontal="center" vertical="center" wrapText="1"/>
    </xf>
    <xf numFmtId="0" fontId="16" fillId="2" borderId="1" xfId="17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 wrapText="1"/>
    </xf>
    <xf numFmtId="0" fontId="16" fillId="2" borderId="2" xfId="14" applyFont="1" applyFill="1" applyBorder="1" applyAlignment="1">
      <alignment horizontal="center" vertical="center" wrapText="1"/>
    </xf>
    <xf numFmtId="0" fontId="55" fillId="0" borderId="18" xfId="13" applyFont="1" applyBorder="1" applyAlignment="1">
      <alignment horizontal="center" vertical="top" wrapText="1"/>
    </xf>
    <xf numFmtId="0" fontId="55" fillId="0" borderId="19" xfId="13" applyFont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13" applyFont="1" applyBorder="1" applyAlignment="1">
      <alignment horizontal="center" vertical="center" wrapText="1"/>
    </xf>
    <xf numFmtId="0" fontId="57" fillId="0" borderId="1" xfId="0" applyFont="1" applyBorder="1" applyAlignment="1">
      <alignment horizontal="left" vertical="center"/>
    </xf>
    <xf numFmtId="0" fontId="15" fillId="0" borderId="1" xfId="14" applyFont="1" applyFill="1" applyBorder="1" applyAlignment="1">
      <alignment horizontal="center" vertical="center" wrapText="1"/>
    </xf>
    <xf numFmtId="49" fontId="58" fillId="0" borderId="1" xfId="267" applyNumberFormat="1" applyFont="1" applyFill="1" applyBorder="1" applyAlignment="1">
      <alignment horizontal="center" vertical="center" wrapText="1"/>
    </xf>
    <xf numFmtId="3" fontId="15" fillId="0" borderId="1" xfId="14" applyNumberFormat="1" applyFont="1" applyFill="1" applyBorder="1" applyAlignment="1">
      <alignment horizontal="center" vertical="center" wrapText="1"/>
    </xf>
    <xf numFmtId="0" fontId="15" fillId="0" borderId="1" xfId="15" applyFont="1" applyFill="1" applyBorder="1" applyAlignment="1">
      <alignment horizontal="center" vertical="center" wrapText="1"/>
    </xf>
    <xf numFmtId="0" fontId="15" fillId="0" borderId="1" xfId="14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vertical="center" wrapText="1"/>
    </xf>
    <xf numFmtId="0" fontId="15" fillId="0" borderId="1" xfId="14" applyFont="1" applyBorder="1" applyAlignment="1">
      <alignment horizontal="center" vertical="center" wrapText="1"/>
    </xf>
    <xf numFmtId="0" fontId="15" fillId="36" borderId="1" xfId="0" applyFont="1" applyFill="1" applyBorder="1" applyAlignment="1">
      <alignment horizontal="center" vertical="center" wrapText="1"/>
    </xf>
    <xf numFmtId="3" fontId="15" fillId="36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/>
    </xf>
    <xf numFmtId="0" fontId="59" fillId="0" borderId="0" xfId="0" applyFont="1"/>
    <xf numFmtId="0" fontId="57" fillId="0" borderId="0" xfId="0" applyFont="1"/>
    <xf numFmtId="14" fontId="16" fillId="0" borderId="0" xfId="1" applyNumberFormat="1" applyFont="1" applyFill="1" applyBorder="1" applyAlignment="1">
      <alignment horizontal="center" vertical="center" wrapText="1"/>
    </xf>
    <xf numFmtId="0" fontId="59" fillId="0" borderId="0" xfId="0" applyFont="1" applyAlignment="1">
      <alignment horizontal="center"/>
    </xf>
    <xf numFmtId="14" fontId="60" fillId="0" borderId="0" xfId="1" applyNumberFormat="1" applyFont="1" applyFill="1" applyBorder="1" applyAlignment="1">
      <alignment horizontal="center" vertical="center" wrapText="1"/>
    </xf>
    <xf numFmtId="14" fontId="22" fillId="0" borderId="1" xfId="1" applyNumberFormat="1" applyFont="1" applyFill="1" applyBorder="1" applyAlignment="1">
      <alignment horizontal="left" vertical="center"/>
    </xf>
    <xf numFmtId="4" fontId="15" fillId="0" borderId="1" xfId="14" applyNumberFormat="1" applyFont="1" applyBorder="1" applyAlignment="1">
      <alignment horizontal="center" vertical="center"/>
    </xf>
    <xf numFmtId="0" fontId="16" fillId="0" borderId="2" xfId="14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/>
    </xf>
    <xf numFmtId="0" fontId="61" fillId="0" borderId="1" xfId="13" applyFont="1" applyBorder="1" applyAlignment="1">
      <alignment horizontal="center" vertical="center" wrapText="1"/>
    </xf>
    <xf numFmtId="4" fontId="22" fillId="21" borderId="1" xfId="91" applyNumberFormat="1" applyFont="1" applyBorder="1" applyAlignment="1">
      <alignment horizontal="center" vertical="center"/>
    </xf>
    <xf numFmtId="4" fontId="15" fillId="21" borderId="1" xfId="91" applyNumberFormat="1" applyFont="1" applyBorder="1" applyAlignment="1">
      <alignment horizontal="center" vertical="center"/>
    </xf>
    <xf numFmtId="4" fontId="16" fillId="0" borderId="0" xfId="1" applyNumberFormat="1" applyFont="1" applyFill="1" applyBorder="1" applyAlignment="1">
      <alignment horizontal="center" vertical="center" wrapText="1"/>
    </xf>
    <xf numFmtId="4" fontId="57" fillId="0" borderId="0" xfId="0" applyNumberFormat="1" applyFont="1"/>
    <xf numFmtId="4" fontId="59" fillId="0" borderId="0" xfId="0" applyNumberFormat="1" applyFont="1"/>
    <xf numFmtId="0" fontId="16" fillId="2" borderId="1" xfId="0" applyFont="1" applyFill="1" applyBorder="1" applyAlignment="1">
      <alignment horizontal="center" vertical="center" wrapText="1"/>
    </xf>
    <xf numFmtId="0" fontId="59" fillId="0" borderId="1" xfId="0" applyFont="1" applyBorder="1" applyAlignment="1">
      <alignment horizontal="center" vertical="center" wrapText="1"/>
    </xf>
    <xf numFmtId="0" fontId="16" fillId="2" borderId="1" xfId="19" applyFont="1" applyFill="1" applyBorder="1" applyAlignment="1">
      <alignment horizontal="center" vertical="center" wrapText="1"/>
    </xf>
    <xf numFmtId="0" fontId="16" fillId="0" borderId="1" xfId="14" applyFont="1" applyFill="1" applyBorder="1" applyAlignment="1">
      <alignment horizontal="center" vertical="center" wrapText="1"/>
    </xf>
    <xf numFmtId="0" fontId="62" fillId="36" borderId="1" xfId="0" applyFont="1" applyFill="1" applyBorder="1" applyAlignment="1">
      <alignment horizontal="center" vertical="center" wrapText="1"/>
    </xf>
    <xf numFmtId="0" fontId="62" fillId="2" borderId="1" xfId="0" applyFont="1" applyFill="1" applyBorder="1" applyAlignment="1">
      <alignment horizontal="center" vertical="center" wrapText="1"/>
    </xf>
    <xf numFmtId="0" fontId="16" fillId="36" borderId="1" xfId="0" applyFont="1" applyFill="1" applyBorder="1" applyAlignment="1">
      <alignment horizontal="center" vertical="center" wrapText="1"/>
    </xf>
    <xf numFmtId="0" fontId="16" fillId="0" borderId="1" xfId="19" applyFont="1" applyBorder="1" applyAlignment="1">
      <alignment horizontal="center" vertical="center" wrapText="1"/>
    </xf>
    <xf numFmtId="0" fontId="16" fillId="0" borderId="20" xfId="14" applyFont="1" applyBorder="1" applyAlignment="1">
      <alignment horizontal="center" vertical="center"/>
    </xf>
    <xf numFmtId="0" fontId="59" fillId="0" borderId="1" xfId="14" applyFont="1" applyBorder="1" applyAlignment="1">
      <alignment horizontal="center" vertical="center" wrapText="1"/>
    </xf>
    <xf numFmtId="0" fontId="61" fillId="0" borderId="1" xfId="13" applyFont="1" applyBorder="1" applyAlignment="1">
      <alignment horizontal="center" vertical="top" wrapText="1"/>
    </xf>
    <xf numFmtId="0" fontId="57" fillId="0" borderId="0" xfId="0" applyFont="1" applyBorder="1" applyAlignment="1">
      <alignment horizontal="left" vertical="center"/>
    </xf>
    <xf numFmtId="0" fontId="15" fillId="0" borderId="0" xfId="14" applyFont="1" applyFill="1" applyBorder="1" applyAlignment="1">
      <alignment horizontal="center" vertical="center" wrapText="1"/>
    </xf>
    <xf numFmtId="49" fontId="58" fillId="0" borderId="0" xfId="267" applyNumberFormat="1" applyFont="1" applyFill="1" applyBorder="1" applyAlignment="1">
      <alignment horizontal="center" vertical="center" wrapText="1"/>
    </xf>
    <xf numFmtId="3" fontId="15" fillId="0" borderId="0" xfId="14" applyNumberFormat="1" applyFont="1" applyFill="1" applyBorder="1" applyAlignment="1">
      <alignment horizontal="center" vertical="center" wrapText="1"/>
    </xf>
    <xf numFmtId="0" fontId="15" fillId="0" borderId="0" xfId="15" applyFont="1" applyFill="1" applyBorder="1" applyAlignment="1">
      <alignment horizontal="center" vertical="center" wrapText="1"/>
    </xf>
    <xf numFmtId="0" fontId="15" fillId="0" borderId="0" xfId="14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2" applyFont="1" applyFill="1" applyBorder="1" applyAlignment="1">
      <alignment horizontal="center" vertical="center" wrapText="1"/>
    </xf>
    <xf numFmtId="0" fontId="15" fillId="0" borderId="0" xfId="14" applyFont="1" applyBorder="1" applyAlignment="1">
      <alignment horizontal="center" vertical="center" wrapText="1"/>
    </xf>
    <xf numFmtId="43" fontId="57" fillId="0" borderId="1" xfId="178" applyFont="1" applyBorder="1" applyAlignment="1">
      <alignment horizontal="center" vertical="center"/>
    </xf>
    <xf numFmtId="3" fontId="16" fillId="0" borderId="1" xfId="14" applyNumberFormat="1" applyFont="1" applyFill="1" applyBorder="1" applyAlignment="1">
      <alignment horizontal="center" vertical="center" wrapText="1"/>
    </xf>
    <xf numFmtId="0" fontId="16" fillId="0" borderId="1" xfId="14" applyFont="1" applyFill="1" applyBorder="1" applyAlignment="1">
      <alignment horizontal="center" vertical="center"/>
    </xf>
    <xf numFmtId="4" fontId="16" fillId="0" borderId="1" xfId="0" applyNumberFormat="1" applyFont="1" applyBorder="1" applyAlignment="1">
      <alignment horizontal="center" vertical="center"/>
    </xf>
    <xf numFmtId="0" fontId="59" fillId="0" borderId="1" xfId="0" applyFont="1" applyBorder="1" applyAlignment="1">
      <alignment horizontal="center" vertical="center"/>
    </xf>
    <xf numFmtId="179" fontId="16" fillId="21" borderId="1" xfId="91" applyNumberFormat="1" applyFont="1" applyBorder="1" applyAlignment="1">
      <alignment horizontal="center" vertical="center"/>
    </xf>
    <xf numFmtId="0" fontId="16" fillId="2" borderId="1" xfId="14" applyFont="1" applyFill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center"/>
    </xf>
    <xf numFmtId="0" fontId="60" fillId="2" borderId="1" xfId="0" applyFont="1" applyFill="1" applyBorder="1" applyAlignment="1">
      <alignment horizontal="center" vertical="center" wrapText="1"/>
    </xf>
    <xf numFmtId="0" fontId="60" fillId="2" borderId="1" xfId="14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 wrapText="1"/>
    </xf>
    <xf numFmtId="0" fontId="60" fillId="0" borderId="1" xfId="2" applyFont="1" applyFill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center" wrapText="1"/>
    </xf>
    <xf numFmtId="0" fontId="60" fillId="0" borderId="1" xfId="14" applyFont="1" applyBorder="1" applyAlignment="1">
      <alignment horizontal="center" vertical="center" wrapText="1"/>
    </xf>
    <xf numFmtId="0" fontId="60" fillId="0" borderId="1" xfId="14" applyFont="1" applyFill="1" applyBorder="1" applyAlignment="1">
      <alignment horizontal="center" vertical="center" wrapText="1"/>
    </xf>
    <xf numFmtId="0" fontId="60" fillId="0" borderId="1" xfId="14" applyFont="1" applyBorder="1" applyAlignment="1">
      <alignment horizontal="center" vertical="center"/>
    </xf>
    <xf numFmtId="0" fontId="60" fillId="0" borderId="1" xfId="19" applyFont="1" applyBorder="1" applyAlignment="1">
      <alignment horizontal="center" vertical="center" wrapText="1"/>
    </xf>
    <xf numFmtId="43" fontId="60" fillId="0" borderId="1" xfId="178" applyFont="1" applyBorder="1" applyAlignment="1">
      <alignment horizontal="center" vertical="center"/>
    </xf>
    <xf numFmtId="4" fontId="22" fillId="0" borderId="0" xfId="0" applyNumberFormat="1" applyFont="1"/>
    <xf numFmtId="0" fontId="59" fillId="36" borderId="1" xfId="270" applyFont="1" applyFill="1" applyBorder="1" applyAlignment="1">
      <alignment horizontal="center" vertical="center" wrapText="1"/>
    </xf>
    <xf numFmtId="0" fontId="59" fillId="2" borderId="1" xfId="23" applyNumberFormat="1" applyFont="1" applyFill="1" applyBorder="1" applyAlignment="1">
      <alignment horizontal="center" vertical="center" wrapText="1"/>
    </xf>
    <xf numFmtId="0" fontId="59" fillId="2" borderId="1" xfId="270" applyFont="1" applyFill="1" applyBorder="1" applyAlignment="1">
      <alignment horizontal="center" vertical="center" wrapText="1"/>
    </xf>
    <xf numFmtId="0" fontId="59" fillId="0" borderId="1" xfId="14" applyFont="1" applyBorder="1" applyAlignment="1">
      <alignment horizontal="center" vertical="center"/>
    </xf>
    <xf numFmtId="43" fontId="59" fillId="0" borderId="1" xfId="178" applyFont="1" applyBorder="1" applyAlignment="1">
      <alignment horizontal="center" vertical="center"/>
    </xf>
    <xf numFmtId="49" fontId="62" fillId="0" borderId="1" xfId="267" applyNumberFormat="1" applyFont="1" applyFill="1" applyBorder="1" applyAlignment="1">
      <alignment horizontal="center" vertical="center" wrapText="1"/>
    </xf>
    <xf numFmtId="0" fontId="16" fillId="0" borderId="1" xfId="15" applyFont="1" applyFill="1" applyBorder="1" applyAlignment="1">
      <alignment horizontal="center" vertical="center" wrapText="1"/>
    </xf>
    <xf numFmtId="0" fontId="16" fillId="2" borderId="1" xfId="19" applyNumberFormat="1" applyFont="1" applyFill="1" applyBorder="1" applyAlignment="1">
      <alignment horizontal="center" vertical="center" wrapText="1"/>
    </xf>
    <xf numFmtId="0" fontId="63" fillId="0" borderId="1" xfId="0" applyFont="1" applyBorder="1" applyAlignment="1">
      <alignment horizontal="center" vertical="center" wrapText="1"/>
    </xf>
    <xf numFmtId="0" fontId="59" fillId="2" borderId="1" xfId="0" applyFont="1" applyFill="1" applyBorder="1" applyAlignment="1">
      <alignment horizontal="center" vertical="center" wrapText="1"/>
    </xf>
    <xf numFmtId="0" fontId="16" fillId="2" borderId="1" xfId="14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center" vertical="center" wrapText="1"/>
    </xf>
    <xf numFmtId="4" fontId="16" fillId="0" borderId="1" xfId="14" applyNumberFormat="1" applyFont="1" applyFill="1" applyBorder="1" applyAlignment="1">
      <alignment horizontal="center" vertical="center"/>
    </xf>
    <xf numFmtId="0" fontId="16" fillId="2" borderId="1" xfId="14" applyNumberFormat="1" applyFont="1" applyFill="1" applyBorder="1" applyAlignment="1">
      <alignment horizontal="center" vertical="center" wrapText="1"/>
    </xf>
    <xf numFmtId="3" fontId="16" fillId="2" borderId="1" xfId="14" applyNumberFormat="1" applyFont="1" applyFill="1" applyBorder="1" applyAlignment="1">
      <alignment horizontal="center" vertical="center"/>
    </xf>
    <xf numFmtId="4" fontId="16" fillId="2" borderId="1" xfId="14" applyNumberFormat="1" applyFont="1" applyFill="1" applyBorder="1" applyAlignment="1">
      <alignment horizontal="center" vertical="center"/>
    </xf>
    <xf numFmtId="0" fontId="62" fillId="2" borderId="1" xfId="267" applyFont="1" applyFill="1" applyBorder="1" applyAlignment="1">
      <alignment horizontal="center" vertical="center" wrapText="1"/>
    </xf>
    <xf numFmtId="0" fontId="16" fillId="2" borderId="1" xfId="2" applyFont="1" applyFill="1" applyBorder="1" applyAlignment="1">
      <alignment horizontal="center" vertical="center" wrapText="1"/>
    </xf>
    <xf numFmtId="0" fontId="64" fillId="2" borderId="1" xfId="14" applyFont="1" applyFill="1" applyBorder="1" applyAlignment="1">
      <alignment horizontal="center" vertical="center" wrapText="1"/>
    </xf>
    <xf numFmtId="3" fontId="64" fillId="2" borderId="1" xfId="14" applyNumberFormat="1" applyFont="1" applyFill="1" applyBorder="1" applyAlignment="1">
      <alignment horizontal="center" vertical="center" wrapText="1"/>
    </xf>
    <xf numFmtId="4" fontId="64" fillId="2" borderId="1" xfId="14" applyNumberFormat="1" applyFont="1" applyFill="1" applyBorder="1" applyAlignment="1">
      <alignment horizontal="center" vertical="center" wrapText="1"/>
    </xf>
    <xf numFmtId="181" fontId="59" fillId="0" borderId="1" xfId="178" applyNumberFormat="1" applyFont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center" vertical="center" wrapText="1"/>
    </xf>
    <xf numFmtId="3" fontId="16" fillId="0" borderId="1" xfId="14" applyNumberFormat="1" applyFont="1" applyFill="1" applyBorder="1" applyAlignment="1">
      <alignment horizontal="center" vertical="center"/>
    </xf>
    <xf numFmtId="3" fontId="16" fillId="0" borderId="1" xfId="0" applyNumberFormat="1" applyFont="1" applyBorder="1" applyAlignment="1">
      <alignment vertical="center"/>
    </xf>
    <xf numFmtId="0" fontId="0" fillId="0" borderId="1" xfId="0" applyBorder="1"/>
    <xf numFmtId="4" fontId="16" fillId="21" borderId="1" xfId="91" applyNumberFormat="1" applyFont="1" applyBorder="1" applyAlignment="1">
      <alignment vertical="center"/>
    </xf>
    <xf numFmtId="4" fontId="16" fillId="0" borderId="1" xfId="0" applyNumberFormat="1" applyFont="1" applyBorder="1" applyAlignment="1">
      <alignment vertical="center"/>
    </xf>
    <xf numFmtId="3" fontId="60" fillId="0" borderId="1" xfId="14" applyNumberFormat="1" applyFont="1" applyFill="1" applyBorder="1" applyAlignment="1">
      <alignment horizontal="center" vertical="center" wrapText="1"/>
    </xf>
    <xf numFmtId="0" fontId="60" fillId="0" borderId="1" xfId="14" applyFont="1" applyFill="1" applyBorder="1" applyAlignment="1">
      <alignment horizontal="center" vertical="center"/>
    </xf>
    <xf numFmtId="179" fontId="60" fillId="21" borderId="1" xfId="91" applyNumberFormat="1" applyFont="1" applyBorder="1" applyAlignment="1">
      <alignment horizontal="center" vertical="center"/>
    </xf>
    <xf numFmtId="3" fontId="60" fillId="0" borderId="1" xfId="0" applyNumberFormat="1" applyFont="1" applyBorder="1" applyAlignment="1">
      <alignment vertical="center"/>
    </xf>
    <xf numFmtId="0" fontId="65" fillId="0" borderId="1" xfId="0" applyFont="1" applyBorder="1"/>
    <xf numFmtId="0" fontId="60" fillId="0" borderId="1" xfId="13" applyFont="1" applyBorder="1" applyAlignment="1">
      <alignment horizontal="center" vertical="center" wrapText="1"/>
    </xf>
    <xf numFmtId="49" fontId="60" fillId="0" borderId="1" xfId="267" applyNumberFormat="1" applyFont="1" applyFill="1" applyBorder="1" applyAlignment="1">
      <alignment horizontal="center" vertical="center" wrapText="1"/>
    </xf>
    <xf numFmtId="0" fontId="60" fillId="0" borderId="1" xfId="15" applyFont="1" applyFill="1" applyBorder="1" applyAlignment="1">
      <alignment horizontal="center" vertical="center" wrapText="1"/>
    </xf>
    <xf numFmtId="4" fontId="60" fillId="0" borderId="1" xfId="0" applyNumberFormat="1" applyFont="1" applyBorder="1" applyAlignment="1">
      <alignment horizontal="center" vertical="center"/>
    </xf>
    <xf numFmtId="3" fontId="60" fillId="21" borderId="1" xfId="91" applyNumberFormat="1" applyFont="1" applyBorder="1" applyAlignment="1">
      <alignment vertical="center"/>
    </xf>
    <xf numFmtId="0" fontId="60" fillId="2" borderId="1" xfId="19" applyNumberFormat="1" applyFont="1" applyFill="1" applyBorder="1" applyAlignment="1">
      <alignment horizontal="center" vertical="center" wrapText="1"/>
    </xf>
    <xf numFmtId="0" fontId="60" fillId="2" borderId="1" xfId="14" applyFont="1" applyFill="1" applyBorder="1" applyAlignment="1">
      <alignment horizontal="center" vertical="center"/>
    </xf>
    <xf numFmtId="0" fontId="60" fillId="2" borderId="1" xfId="19" applyFont="1" applyFill="1" applyBorder="1" applyAlignment="1">
      <alignment horizontal="center" vertical="center" wrapText="1"/>
    </xf>
    <xf numFmtId="3" fontId="60" fillId="2" borderId="1" xfId="14" applyNumberFormat="1" applyFont="1" applyFill="1" applyBorder="1" applyAlignment="1">
      <alignment horizontal="center" vertical="center"/>
    </xf>
    <xf numFmtId="4" fontId="60" fillId="2" borderId="1" xfId="14" applyNumberFormat="1" applyFont="1" applyFill="1" applyBorder="1" applyAlignment="1">
      <alignment horizontal="center" vertical="center"/>
    </xf>
    <xf numFmtId="4" fontId="60" fillId="0" borderId="1" xfId="0" applyNumberFormat="1" applyFont="1" applyFill="1" applyBorder="1" applyAlignment="1">
      <alignment horizontal="center" vertical="center" wrapText="1"/>
    </xf>
    <xf numFmtId="4" fontId="60" fillId="0" borderId="1" xfId="14" applyNumberFormat="1" applyFont="1" applyFill="1" applyBorder="1" applyAlignment="1">
      <alignment horizontal="center" vertical="center"/>
    </xf>
    <xf numFmtId="0" fontId="60" fillId="2" borderId="1" xfId="14" applyNumberFormat="1" applyFont="1" applyFill="1" applyBorder="1" applyAlignment="1">
      <alignment horizontal="center" vertical="center" wrapText="1"/>
    </xf>
    <xf numFmtId="180" fontId="60" fillId="0" borderId="1" xfId="0" applyNumberFormat="1" applyFont="1" applyFill="1" applyBorder="1" applyAlignment="1">
      <alignment horizontal="center" vertical="center" wrapText="1"/>
    </xf>
    <xf numFmtId="180" fontId="60" fillId="0" borderId="1" xfId="14" applyNumberFormat="1" applyFont="1" applyFill="1" applyBorder="1" applyAlignment="1">
      <alignment horizontal="center" vertical="center"/>
    </xf>
    <xf numFmtId="0" fontId="60" fillId="2" borderId="1" xfId="267" applyFont="1" applyFill="1" applyBorder="1" applyAlignment="1">
      <alignment horizontal="center" vertical="center" wrapText="1"/>
    </xf>
    <xf numFmtId="0" fontId="60" fillId="2" borderId="1" xfId="2" applyFont="1" applyFill="1" applyBorder="1" applyAlignment="1">
      <alignment horizontal="center" vertical="center" wrapText="1"/>
    </xf>
    <xf numFmtId="0" fontId="66" fillId="2" borderId="1" xfId="14" applyFont="1" applyFill="1" applyBorder="1" applyAlignment="1">
      <alignment horizontal="center" vertical="center" wrapText="1"/>
    </xf>
    <xf numFmtId="3" fontId="66" fillId="2" borderId="1" xfId="14" applyNumberFormat="1" applyFont="1" applyFill="1" applyBorder="1" applyAlignment="1">
      <alignment horizontal="center" vertical="center" wrapText="1"/>
    </xf>
    <xf numFmtId="4" fontId="66" fillId="2" borderId="1" xfId="14" applyNumberFormat="1" applyFont="1" applyFill="1" applyBorder="1" applyAlignment="1">
      <alignment horizontal="center" vertical="center" wrapText="1"/>
    </xf>
    <xf numFmtId="0" fontId="60" fillId="36" borderId="1" xfId="0" applyFont="1" applyFill="1" applyBorder="1" applyAlignment="1">
      <alignment horizontal="center" vertical="center" wrapText="1"/>
    </xf>
    <xf numFmtId="0" fontId="60" fillId="0" borderId="20" xfId="14" applyFont="1" applyBorder="1" applyAlignment="1">
      <alignment horizontal="center" vertical="center"/>
    </xf>
    <xf numFmtId="181" fontId="60" fillId="0" borderId="1" xfId="178" applyNumberFormat="1" applyFont="1" applyBorder="1" applyAlignment="1">
      <alignment horizontal="center" vertical="center"/>
    </xf>
    <xf numFmtId="3" fontId="60" fillId="0" borderId="1" xfId="0" applyNumberFormat="1" applyFont="1" applyFill="1" applyBorder="1" applyAlignment="1">
      <alignment horizontal="center" vertical="center" wrapText="1"/>
    </xf>
    <xf numFmtId="3" fontId="60" fillId="0" borderId="1" xfId="14" applyNumberFormat="1" applyFont="1" applyFill="1" applyBorder="1" applyAlignment="1">
      <alignment horizontal="center" vertical="center"/>
    </xf>
    <xf numFmtId="3" fontId="22" fillId="0" borderId="1" xfId="13" applyNumberFormat="1" applyFont="1" applyBorder="1" applyAlignment="1">
      <alignment horizontal="center" vertical="top" wrapText="1"/>
    </xf>
    <xf numFmtId="0" fontId="61" fillId="0" borderId="2" xfId="13" applyFont="1" applyBorder="1" applyAlignment="1">
      <alignment horizontal="center" vertical="center" wrapText="1"/>
    </xf>
    <xf numFmtId="180" fontId="60" fillId="0" borderId="1" xfId="178" applyNumberFormat="1" applyFont="1" applyBorder="1" applyAlignment="1">
      <alignment horizontal="center" vertical="center"/>
    </xf>
    <xf numFmtId="0" fontId="16" fillId="2" borderId="1" xfId="20" applyNumberFormat="1" applyFont="1" applyFill="1" applyBorder="1" applyAlignment="1">
      <alignment horizontal="center" vertical="center" wrapText="1"/>
    </xf>
    <xf numFmtId="0" fontId="16" fillId="2" borderId="1" xfId="211" applyFont="1" applyFill="1" applyBorder="1" applyAlignment="1">
      <alignment horizontal="center" vertical="center" wrapText="1"/>
    </xf>
    <xf numFmtId="0" fontId="16" fillId="2" borderId="1" xfId="219" applyFont="1" applyFill="1" applyBorder="1" applyAlignment="1">
      <alignment horizontal="center" vertical="center" wrapText="1"/>
    </xf>
    <xf numFmtId="0" fontId="60" fillId="2" borderId="1" xfId="20" applyNumberFormat="1" applyFont="1" applyFill="1" applyBorder="1" applyAlignment="1">
      <alignment horizontal="center" vertical="center" wrapText="1"/>
    </xf>
    <xf numFmtId="0" fontId="60" fillId="2" borderId="1" xfId="211" applyFont="1" applyFill="1" applyBorder="1" applyAlignment="1">
      <alignment horizontal="center" vertical="center" wrapText="1"/>
    </xf>
    <xf numFmtId="0" fontId="60" fillId="2" borderId="1" xfId="219" applyFont="1" applyFill="1" applyBorder="1" applyAlignment="1">
      <alignment horizontal="center" vertical="center" wrapText="1"/>
    </xf>
    <xf numFmtId="3" fontId="60" fillId="2" borderId="1" xfId="14" applyNumberFormat="1" applyFont="1" applyFill="1" applyBorder="1" applyAlignment="1">
      <alignment horizontal="center" vertical="center" wrapText="1"/>
    </xf>
    <xf numFmtId="0" fontId="65" fillId="0" borderId="1" xfId="0" applyFont="1" applyBorder="1" applyAlignment="1">
      <alignment horizontal="center" vertical="center"/>
    </xf>
    <xf numFmtId="3" fontId="60" fillId="0" borderId="1" xfId="91" applyNumberFormat="1" applyFont="1" applyFill="1" applyBorder="1" applyAlignment="1">
      <alignment vertical="center"/>
    </xf>
    <xf numFmtId="3" fontId="60" fillId="0" borderId="1" xfId="0" applyNumberFormat="1" applyFont="1" applyFill="1" applyBorder="1" applyAlignment="1">
      <alignment vertical="center"/>
    </xf>
    <xf numFmtId="0" fontId="57" fillId="0" borderId="17" xfId="0" applyFont="1" applyBorder="1" applyAlignment="1">
      <alignment horizontal="center"/>
    </xf>
    <xf numFmtId="0" fontId="22" fillId="2" borderId="1" xfId="14" applyFont="1" applyFill="1" applyBorder="1" applyAlignment="1">
      <alignment horizontal="center" vertical="center" wrapText="1"/>
    </xf>
  </cellXfs>
  <cellStyles count="271">
    <cellStyle name="_2006 проект соцсферы ММГ" xfId="25"/>
    <cellStyle name="_5(1).Макат 2007 г с расш.на 18.05.06г." xfId="26"/>
    <cellStyle name="_MOL_Caspian_2005_1_3_work_2file_08-05" xfId="27"/>
    <cellStyle name="_MOL_Caspian_2005_1_3_work_file_09-05" xfId="28"/>
    <cellStyle name="_Ком. услуги" xfId="29"/>
    <cellStyle name="_ММГ СС-2007" xfId="30"/>
    <cellStyle name="_Формы финансовой отчетности МСФО за 1 quarter 2007 год" xfId="31"/>
    <cellStyle name="”ќђќ‘ћ‚›‰" xfId="32"/>
    <cellStyle name="”љ‘ђћ‚ђќќ›‰" xfId="33"/>
    <cellStyle name="„…ќ…†ќ›‰" xfId="34"/>
    <cellStyle name="‡ђѓћ‹ћ‚ћљ1" xfId="35"/>
    <cellStyle name="‡ђѓћ‹ћ‚ћљ2" xfId="36"/>
    <cellStyle name="’ћѓћ‚›‰" xfId="37"/>
    <cellStyle name="1tizedes" xfId="38"/>
    <cellStyle name="20% - Акцент1 2" xfId="39"/>
    <cellStyle name="20% - Акцент2 2" xfId="40"/>
    <cellStyle name="20% - Акцент3 2" xfId="41"/>
    <cellStyle name="20% - Акцент4 2" xfId="42"/>
    <cellStyle name="20% - Акцент5 2" xfId="43"/>
    <cellStyle name="20% - Акцент6 2" xfId="44"/>
    <cellStyle name="2tizedes" xfId="45"/>
    <cellStyle name="40% - Акцент1 2" xfId="46"/>
    <cellStyle name="40% - Акцент2 2" xfId="47"/>
    <cellStyle name="40% - Акцент3 2" xfId="48"/>
    <cellStyle name="40% - Акцент4 2" xfId="49"/>
    <cellStyle name="40% - Акцент5 2" xfId="50"/>
    <cellStyle name="40% - Акцент6 2" xfId="51"/>
    <cellStyle name="60% - Акцент1 2" xfId="52"/>
    <cellStyle name="60% - Акцент2 2" xfId="53"/>
    <cellStyle name="60% - Акцент3 2" xfId="54"/>
    <cellStyle name="60% - Акцент4 2" xfId="55"/>
    <cellStyle name="60% - Акцент5 2" xfId="56"/>
    <cellStyle name="60% - Акцент6 2" xfId="57"/>
    <cellStyle name="Comma 2" xfId="268"/>
    <cellStyle name="Currency [0]" xfId="58"/>
    <cellStyle name="dátumig" xfId="59"/>
    <cellStyle name="dátumtól" xfId="60"/>
    <cellStyle name="Euro" xfId="61"/>
    <cellStyle name="Ezres_Final Interpretation Cost Estimate 110707" xfId="62"/>
    <cellStyle name="hó.    ." xfId="63"/>
    <cellStyle name="hó. nap." xfId="64"/>
    <cellStyle name="hungarian_date" xfId="65"/>
    <cellStyle name="nap" xfId="66"/>
    <cellStyle name="Normal 1" xfId="67"/>
    <cellStyle name="Normal 2" xfId="68"/>
    <cellStyle name="Normal 2 3 2" xfId="2"/>
    <cellStyle name="Normal 2 3 2 2" xfId="5"/>
    <cellStyle name="Normal 3" xfId="69"/>
    <cellStyle name="Normal 3 2" xfId="70"/>
    <cellStyle name="Normál_2007WP" xfId="71"/>
    <cellStyle name="Normal1" xfId="72"/>
    <cellStyle name="piw#" xfId="73"/>
    <cellStyle name="piw%" xfId="74"/>
    <cellStyle name="Price_Body" xfId="75"/>
    <cellStyle name="SAS FM Client calculated data cell (data entry table)" xfId="76"/>
    <cellStyle name="SAS FM Client calculated data cell (data entry table) 2" xfId="77"/>
    <cellStyle name="SAS FM Client calculated data cell (read only table)" xfId="78"/>
    <cellStyle name="SAS FM Client calculated data cell (read only table) 2" xfId="79"/>
    <cellStyle name="SAS FM Column drillable header" xfId="80"/>
    <cellStyle name="SAS FM Column drillable header 2" xfId="81"/>
    <cellStyle name="SAS FM Column header" xfId="82"/>
    <cellStyle name="SAS FM Column header 2" xfId="83"/>
    <cellStyle name="SAS FM Drill path" xfId="84"/>
    <cellStyle name="SAS FM Invalid data cell" xfId="85"/>
    <cellStyle name="SAS FM Invalid data cell 2" xfId="86"/>
    <cellStyle name="SAS FM Read-only data cell (data entry table)" xfId="87"/>
    <cellStyle name="SAS FM Read-only data cell (data entry table) 2" xfId="88"/>
    <cellStyle name="SAS FM Read-only data cell (data entry table) 3" xfId="89"/>
    <cellStyle name="SAS FM Read-only data cell (read-only table)" xfId="90"/>
    <cellStyle name="SAS FM Read-only data cell (read-only table) 2" xfId="91"/>
    <cellStyle name="SAS FM Read-only data cell (read-only table) 3" xfId="92"/>
    <cellStyle name="SAS FM Read-only data cell (read-only table) 4" xfId="93"/>
    <cellStyle name="SAS FM Row drillable header" xfId="94"/>
    <cellStyle name="SAS FM Row drillable header 2" xfId="95"/>
    <cellStyle name="SAS FM Row header" xfId="96"/>
    <cellStyle name="SAS FM Row header 2" xfId="97"/>
    <cellStyle name="SAS FM Slicers" xfId="98"/>
    <cellStyle name="SAS FM Slicers 2" xfId="99"/>
    <cellStyle name="SAS FM Slicers_Лист3" xfId="100"/>
    <cellStyle name="SAS FM Writeable data cell" xfId="101"/>
    <cellStyle name="SAS FM Writeable data cell 2" xfId="102"/>
    <cellStyle name="Standard_RAZ_01" xfId="103"/>
    <cellStyle name="Style 1" xfId="3"/>
    <cellStyle name="Акцент1 2" xfId="104"/>
    <cellStyle name="Акцент2 2" xfId="105"/>
    <cellStyle name="Акцент3 2" xfId="106"/>
    <cellStyle name="Акцент4 2" xfId="107"/>
    <cellStyle name="Акцент5 2" xfId="108"/>
    <cellStyle name="Акцент6 2" xfId="109"/>
    <cellStyle name="Беззащитный" xfId="110"/>
    <cellStyle name="Ввод  2" xfId="111"/>
    <cellStyle name="Вывод 2" xfId="112"/>
    <cellStyle name="Вычисление 2" xfId="113"/>
    <cellStyle name="Денежный 2" xfId="23"/>
    <cellStyle name="Денежный 2 2" xfId="114"/>
    <cellStyle name="Денежный 2 3" xfId="239"/>
    <cellStyle name="Денежный 3" xfId="115"/>
    <cellStyle name="Денежный 4" xfId="116"/>
    <cellStyle name="Денежный 4 2" xfId="223"/>
    <cellStyle name="Денежный 5" xfId="117"/>
    <cellStyle name="Денежный 5 2" xfId="192"/>
    <cellStyle name="Денежный 5 2 2" xfId="245"/>
    <cellStyle name="Денежный 5 3" xfId="194"/>
    <cellStyle name="Денежный 5 3 2" xfId="247"/>
    <cellStyle name="Денежный 5 4" xfId="201"/>
    <cellStyle name="Денежный 5 4 2" xfId="253"/>
    <cellStyle name="Денежный 5 5" xfId="204"/>
    <cellStyle name="Денежный 5 5 2" xfId="254"/>
    <cellStyle name="Денежный 5 6" xfId="213"/>
    <cellStyle name="Денежный 5 6 2" xfId="259"/>
    <cellStyle name="Денежный 5 7" xfId="224"/>
    <cellStyle name="Денежный 6" xfId="199"/>
    <cellStyle name="Денежный 6 2" xfId="251"/>
    <cellStyle name="Заголовок 1 2" xfId="118"/>
    <cellStyle name="Заголовок 2 2" xfId="119"/>
    <cellStyle name="Заголовок 3 2" xfId="120"/>
    <cellStyle name="Заголовок 4 2" xfId="121"/>
    <cellStyle name="Защитный" xfId="122"/>
    <cellStyle name="Итог 2" xfId="123"/>
    <cellStyle name="КАНДАГАЧ тел3-33-96" xfId="124"/>
    <cellStyle name="Контрольная ячейка 2" xfId="125"/>
    <cellStyle name="Название 2" xfId="126"/>
    <cellStyle name="Нейтральный 2" xfId="127"/>
    <cellStyle name="Обычный" xfId="0" builtinId="0"/>
    <cellStyle name="Обычный 10" xfId="128"/>
    <cellStyle name="Обычный 10 2" xfId="129"/>
    <cellStyle name="Обычный 10 3" xfId="130"/>
    <cellStyle name="Обычный 11" xfId="131"/>
    <cellStyle name="Обычный 12" xfId="132"/>
    <cellStyle name="Обычный 13" xfId="15"/>
    <cellStyle name="Обычный 14" xfId="17"/>
    <cellStyle name="Обычный 14 2" xfId="133"/>
    <cellStyle name="Обычный 15" xfId="21"/>
    <cellStyle name="Обычный 15 2" xfId="134"/>
    <cellStyle name="Обычный 15 2 2" xfId="241"/>
    <cellStyle name="Обычный 15 3" xfId="193"/>
    <cellStyle name="Обычный 15 3 2" xfId="246"/>
    <cellStyle name="Обычный 15 4" xfId="195"/>
    <cellStyle name="Обычный 15 4 2" xfId="248"/>
    <cellStyle name="Обычный 15 5" xfId="200"/>
    <cellStyle name="Обычный 15 5 2" xfId="252"/>
    <cellStyle name="Обычный 15 6" xfId="205"/>
    <cellStyle name="Обычный 15 6 2" xfId="214"/>
    <cellStyle name="Обычный 15 6 2 2" xfId="260"/>
    <cellStyle name="Обычный 15 6 3" xfId="226"/>
    <cellStyle name="Обычный 15 7" xfId="211"/>
    <cellStyle name="Обычный 15 7 2" xfId="227"/>
    <cellStyle name="Обычный 15 8" xfId="225"/>
    <cellStyle name="Обычный 15 9" xfId="266"/>
    <cellStyle name="Обычный 16" xfId="135"/>
    <cellStyle name="Обычный 16 2" xfId="228"/>
    <cellStyle name="Обычный 17" xfId="22"/>
    <cellStyle name="Обычный 17 2" xfId="229"/>
    <cellStyle name="Обычный 18" xfId="136"/>
    <cellStyle name="Обычный 19" xfId="188"/>
    <cellStyle name="Обычный 19 2" xfId="203"/>
    <cellStyle name="Обычный 19 3" xfId="242"/>
    <cellStyle name="Обычный 2" xfId="1"/>
    <cellStyle name="Обычный 2 2" xfId="4"/>
    <cellStyle name="Обычный 2 2 2" xfId="139"/>
    <cellStyle name="Обычный 2 2 2 2" xfId="14"/>
    <cellStyle name="Обычный 2 2 3" xfId="140"/>
    <cellStyle name="Обычный 2 2 4" xfId="138"/>
    <cellStyle name="Обычный 2 3" xfId="141"/>
    <cellStyle name="Обычный 2 4" xfId="142"/>
    <cellStyle name="Обычный 2 5" xfId="13"/>
    <cellStyle name="Обычный 2 6" xfId="137"/>
    <cellStyle name="Обычный 2_План ГЗ на 2011г  первочередные " xfId="16"/>
    <cellStyle name="Обычный 20" xfId="190"/>
    <cellStyle name="Обычный 20 2" xfId="243"/>
    <cellStyle name="Обычный 21" xfId="191"/>
    <cellStyle name="Обычный 21 2" xfId="244"/>
    <cellStyle name="Обычный 22" xfId="196"/>
    <cellStyle name="Обычный 23" xfId="197"/>
    <cellStyle name="Обычный 23 2" xfId="249"/>
    <cellStyle name="Обычный 24" xfId="198"/>
    <cellStyle name="Обычный 24 2" xfId="250"/>
    <cellStyle name="Обычный 25" xfId="202"/>
    <cellStyle name="Обычный 26" xfId="207"/>
    <cellStyle name="Обычный 27" xfId="208"/>
    <cellStyle name="Обычный 27 2" xfId="255"/>
    <cellStyle name="Обычный 28" xfId="209"/>
    <cellStyle name="Обычный 28 2" xfId="256"/>
    <cellStyle name="Обычный 29" xfId="210"/>
    <cellStyle name="Обычный 29 2" xfId="257"/>
    <cellStyle name="Обычный 3" xfId="7"/>
    <cellStyle name="Обычный 3 2" xfId="144"/>
    <cellStyle name="Обычный 3 3" xfId="143"/>
    <cellStyle name="Обычный 3 4" xfId="237"/>
    <cellStyle name="Обычный 30" xfId="212"/>
    <cellStyle name="Обычный 30 2" xfId="258"/>
    <cellStyle name="Обычный 31" xfId="145"/>
    <cellStyle name="Обычный 32" xfId="146"/>
    <cellStyle name="Обычный 33" xfId="215"/>
    <cellStyle name="Обычный 33 2" xfId="261"/>
    <cellStyle name="Обычный 34" xfId="147"/>
    <cellStyle name="Обычный 35" xfId="148"/>
    <cellStyle name="Обычный 36" xfId="149"/>
    <cellStyle name="Обычный 37" xfId="150"/>
    <cellStyle name="Обычный 38" xfId="151"/>
    <cellStyle name="Обычный 39" xfId="152"/>
    <cellStyle name="Обычный 4" xfId="8"/>
    <cellStyle name="Обычный 4 2" xfId="154"/>
    <cellStyle name="Обычный 4 3" xfId="155"/>
    <cellStyle name="Обычный 4 4" xfId="153"/>
    <cellStyle name="Обычный 4 5" xfId="269"/>
    <cellStyle name="Обычный 40" xfId="156"/>
    <cellStyle name="Обычный 41" xfId="216"/>
    <cellStyle name="Обычный 41 2" xfId="230"/>
    <cellStyle name="Обычный 42" xfId="217"/>
    <cellStyle name="Обычный 42 2" xfId="262"/>
    <cellStyle name="Обычный 43" xfId="218"/>
    <cellStyle name="Обычный 43 2" xfId="263"/>
    <cellStyle name="Обычный 44" xfId="219"/>
    <cellStyle name="Обычный 44 2" xfId="231"/>
    <cellStyle name="Обычный 44 3" xfId="265"/>
    <cellStyle name="Обычный 45" xfId="220"/>
    <cellStyle name="Обычный 45 2" xfId="264"/>
    <cellStyle name="Обычный 46" xfId="221"/>
    <cellStyle name="Обычный 46 2" xfId="232"/>
    <cellStyle name="Обычный 47" xfId="222"/>
    <cellStyle name="Обычный 47 2" xfId="233"/>
    <cellStyle name="Обычный 48" xfId="236"/>
    <cellStyle name="Обычный 5" xfId="6"/>
    <cellStyle name="Обычный 5 2" xfId="158"/>
    <cellStyle name="Обычный 5 3" xfId="157"/>
    <cellStyle name="Обычный 6" xfId="12"/>
    <cellStyle name="Обычный 6 2" xfId="160"/>
    <cellStyle name="Обычный 6 3" xfId="161"/>
    <cellStyle name="Обычный 6 4" xfId="159"/>
    <cellStyle name="Обычный 6 5" xfId="238"/>
    <cellStyle name="Обычный 7" xfId="18"/>
    <cellStyle name="Обычный 7 2" xfId="162"/>
    <cellStyle name="Обычный 8" xfId="163"/>
    <cellStyle name="Обычный 8 2" xfId="164"/>
    <cellStyle name="Обычный 9" xfId="165"/>
    <cellStyle name="Обычный 9 2" xfId="166"/>
    <cellStyle name="Обычный 9 3" xfId="167"/>
    <cellStyle name="Обычный_Лист2" xfId="267"/>
    <cellStyle name="Обычный_Лист3" xfId="270"/>
    <cellStyle name="Плохой 2" xfId="168"/>
    <cellStyle name="Пояснение 2" xfId="169"/>
    <cellStyle name="Примечание 2" xfId="170"/>
    <cellStyle name="Процентный 2" xfId="171"/>
    <cellStyle name="Связанная ячейка 2" xfId="172"/>
    <cellStyle name="Стиль 1" xfId="19"/>
    <cellStyle name="Стиль 1 2" xfId="20"/>
    <cellStyle name="Стиль 1 3" xfId="173"/>
    <cellStyle name="Стиль 1 4" xfId="189"/>
    <cellStyle name="Стиль_названий" xfId="174"/>
    <cellStyle name="Текст предупреждения 2" xfId="175"/>
    <cellStyle name="Тысячи [0]_3Com" xfId="176"/>
    <cellStyle name="Тысячи_3Com" xfId="177"/>
    <cellStyle name="Финансовый 2" xfId="10"/>
    <cellStyle name="Финансовый 2 2" xfId="179"/>
    <cellStyle name="Финансовый 2 3" xfId="178"/>
    <cellStyle name="Финансовый 3" xfId="11"/>
    <cellStyle name="Финансовый 3 2" xfId="181"/>
    <cellStyle name="Финансовый 3 3" xfId="182"/>
    <cellStyle name="Финансовый 3 4" xfId="180"/>
    <cellStyle name="Финансовый 4" xfId="9"/>
    <cellStyle name="Финансовый 4 2" xfId="183"/>
    <cellStyle name="Финансовый 5" xfId="24"/>
    <cellStyle name="Финансовый 5 2" xfId="184"/>
    <cellStyle name="Финансовый 5 3" xfId="240"/>
    <cellStyle name="Финансовый 6" xfId="185"/>
    <cellStyle name="Финансовый 6 2" xfId="234"/>
    <cellStyle name="Финансовый 7" xfId="206"/>
    <cellStyle name="Финансовый 8" xfId="235"/>
    <cellStyle name="Хороший 2" xfId="186"/>
    <cellStyle name="Џђћ–…ќ’ќ›‰" xfId="18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7"/>
  <sheetViews>
    <sheetView tabSelected="1" zoomScale="80" zoomScaleNormal="80" workbookViewId="0">
      <selection activeCell="Y41" sqref="Y41"/>
    </sheetView>
  </sheetViews>
  <sheetFormatPr defaultRowHeight="12.75"/>
  <cols>
    <col min="1" max="1" width="10.140625" style="30" customWidth="1"/>
    <col min="2" max="3" width="9.140625" style="30"/>
    <col min="4" max="4" width="12" style="30" customWidth="1"/>
    <col min="5" max="5" width="26.7109375" style="30" customWidth="1"/>
    <col min="6" max="6" width="23.85546875" style="30" customWidth="1"/>
    <col min="7" max="7" width="31.140625" style="30" customWidth="1"/>
    <col min="8" max="8" width="32" style="30" customWidth="1"/>
    <col min="9" max="9" width="33" style="30" customWidth="1"/>
    <col min="10" max="10" width="32" style="30" customWidth="1"/>
    <col min="11" max="12" width="9.140625" style="30"/>
    <col min="13" max="13" width="11.42578125" style="30" customWidth="1"/>
    <col min="14" max="14" width="11.85546875" style="30" customWidth="1"/>
    <col min="15" max="15" width="13.28515625" style="30" customWidth="1"/>
    <col min="16" max="16" width="15.5703125" style="30" customWidth="1"/>
    <col min="17" max="17" width="9.140625" style="30" customWidth="1"/>
    <col min="18" max="18" width="16.85546875" style="30" customWidth="1"/>
    <col min="19" max="19" width="31.28515625" style="30" customWidth="1"/>
    <col min="20" max="20" width="9.140625" style="30" customWidth="1"/>
    <col min="21" max="21" width="11.28515625" style="30" customWidth="1"/>
    <col min="22" max="22" width="13.5703125" style="30" customWidth="1"/>
    <col min="23" max="23" width="17.42578125" style="30" customWidth="1"/>
    <col min="24" max="24" width="19.42578125" style="30" customWidth="1"/>
    <col min="25" max="25" width="18" style="30" customWidth="1"/>
    <col min="26" max="26" width="6.5703125" style="30" customWidth="1"/>
    <col min="27" max="27" width="9.140625" style="30"/>
    <col min="28" max="28" width="22.42578125" style="30" customWidth="1"/>
    <col min="29" max="16384" width="9.140625" style="30"/>
  </cols>
  <sheetData>
    <row r="1" spans="1:28">
      <c r="X1" s="31" t="s">
        <v>30</v>
      </c>
    </row>
    <row r="2" spans="1:28">
      <c r="X2" s="31" t="s">
        <v>311</v>
      </c>
    </row>
    <row r="4" spans="1:28">
      <c r="B4" s="155" t="s">
        <v>312</v>
      </c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</row>
    <row r="5" spans="1:28" ht="77.25" thickBot="1">
      <c r="A5" s="32"/>
      <c r="B5" s="5" t="s">
        <v>0</v>
      </c>
      <c r="C5" s="5" t="s">
        <v>1</v>
      </c>
      <c r="D5" s="2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  <c r="K5" s="5" t="s">
        <v>9</v>
      </c>
      <c r="L5" s="5" t="s">
        <v>10</v>
      </c>
      <c r="M5" s="5" t="s">
        <v>11</v>
      </c>
      <c r="N5" s="5" t="s">
        <v>12</v>
      </c>
      <c r="O5" s="5" t="s">
        <v>13</v>
      </c>
      <c r="P5" s="5" t="s">
        <v>14</v>
      </c>
      <c r="Q5" s="5" t="s">
        <v>15</v>
      </c>
      <c r="R5" s="5" t="s">
        <v>16</v>
      </c>
      <c r="S5" s="3" t="s">
        <v>17</v>
      </c>
      <c r="T5" s="3" t="s">
        <v>18</v>
      </c>
      <c r="U5" s="3" t="s">
        <v>19</v>
      </c>
      <c r="V5" s="4" t="s">
        <v>20</v>
      </c>
      <c r="W5" s="5" t="s">
        <v>21</v>
      </c>
      <c r="X5" s="5" t="s">
        <v>22</v>
      </c>
      <c r="Y5" s="5" t="s">
        <v>23</v>
      </c>
      <c r="Z5" s="5" t="s">
        <v>24</v>
      </c>
      <c r="AA5" s="5" t="s">
        <v>25</v>
      </c>
      <c r="AB5" s="5" t="s">
        <v>26</v>
      </c>
    </row>
    <row r="6" spans="1:28" ht="13.5">
      <c r="A6" s="32"/>
      <c r="B6" s="14">
        <v>1</v>
      </c>
      <c r="C6" s="15">
        <v>2</v>
      </c>
      <c r="D6" s="15">
        <v>3</v>
      </c>
      <c r="E6" s="15">
        <v>4</v>
      </c>
      <c r="F6" s="15"/>
      <c r="G6" s="15">
        <v>5</v>
      </c>
      <c r="H6" s="15"/>
      <c r="I6" s="15">
        <v>6</v>
      </c>
      <c r="J6" s="15"/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5">
        <v>13</v>
      </c>
      <c r="R6" s="15">
        <v>14</v>
      </c>
      <c r="S6" s="15">
        <v>15</v>
      </c>
      <c r="T6" s="15">
        <v>16</v>
      </c>
      <c r="U6" s="15">
        <v>17</v>
      </c>
      <c r="V6" s="15">
        <v>18</v>
      </c>
      <c r="W6" s="15">
        <v>19</v>
      </c>
      <c r="X6" s="15">
        <v>20</v>
      </c>
      <c r="Y6" s="15">
        <v>21</v>
      </c>
      <c r="Z6" s="15">
        <v>22</v>
      </c>
      <c r="AA6" s="15">
        <v>23</v>
      </c>
      <c r="AB6" s="15">
        <v>24</v>
      </c>
    </row>
    <row r="7" spans="1:28" ht="13.5">
      <c r="A7" s="34"/>
      <c r="B7" s="35" t="s">
        <v>35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</row>
    <row r="8" spans="1:28" ht="13.5">
      <c r="A8" s="34"/>
      <c r="B8" s="35" t="s">
        <v>41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</row>
    <row r="9" spans="1:28" ht="229.5">
      <c r="A9" s="34" t="s">
        <v>260</v>
      </c>
      <c r="B9" s="72" t="s">
        <v>249</v>
      </c>
      <c r="C9" s="79" t="s">
        <v>31</v>
      </c>
      <c r="D9" s="112" t="s">
        <v>250</v>
      </c>
      <c r="E9" s="112" t="s">
        <v>251</v>
      </c>
      <c r="F9" s="112" t="s">
        <v>251</v>
      </c>
      <c r="G9" s="112" t="s">
        <v>252</v>
      </c>
      <c r="H9" s="112" t="s">
        <v>253</v>
      </c>
      <c r="I9" s="112" t="s">
        <v>254</v>
      </c>
      <c r="J9" s="112" t="s">
        <v>255</v>
      </c>
      <c r="K9" s="113" t="s">
        <v>36</v>
      </c>
      <c r="L9" s="79">
        <v>0</v>
      </c>
      <c r="M9" s="75">
        <v>710000000</v>
      </c>
      <c r="N9" s="76" t="s">
        <v>37</v>
      </c>
      <c r="O9" s="79" t="s">
        <v>256</v>
      </c>
      <c r="P9" s="78" t="s">
        <v>32</v>
      </c>
      <c r="Q9" s="80" t="s">
        <v>40</v>
      </c>
      <c r="R9" s="78" t="s">
        <v>257</v>
      </c>
      <c r="S9" s="78" t="s">
        <v>258</v>
      </c>
      <c r="T9" s="78">
        <v>796</v>
      </c>
      <c r="U9" s="78" t="s">
        <v>259</v>
      </c>
      <c r="V9" s="78">
        <v>1</v>
      </c>
      <c r="W9" s="114">
        <v>146000000</v>
      </c>
      <c r="X9" s="115">
        <f>V9*W9</f>
        <v>146000000</v>
      </c>
      <c r="Y9" s="115">
        <f>X9*1.12</f>
        <v>163520000.00000003</v>
      </c>
      <c r="Z9" s="116"/>
      <c r="AA9" s="117">
        <v>2015</v>
      </c>
      <c r="AB9" s="78"/>
    </row>
    <row r="10" spans="1:28" ht="89.25">
      <c r="A10" s="34" t="s">
        <v>49</v>
      </c>
      <c r="B10" s="72" t="s">
        <v>70</v>
      </c>
      <c r="C10" s="79" t="s">
        <v>31</v>
      </c>
      <c r="D10" s="118" t="s">
        <v>53</v>
      </c>
      <c r="E10" s="112" t="s">
        <v>54</v>
      </c>
      <c r="F10" s="112" t="s">
        <v>55</v>
      </c>
      <c r="G10" s="119" t="s">
        <v>56</v>
      </c>
      <c r="H10" s="112" t="s">
        <v>57</v>
      </c>
      <c r="I10" s="112" t="s">
        <v>58</v>
      </c>
      <c r="J10" s="112" t="s">
        <v>59</v>
      </c>
      <c r="K10" s="113" t="s">
        <v>36</v>
      </c>
      <c r="L10" s="80">
        <v>0</v>
      </c>
      <c r="M10" s="75">
        <v>710000000</v>
      </c>
      <c r="N10" s="76" t="s">
        <v>37</v>
      </c>
      <c r="O10" s="74" t="s">
        <v>46</v>
      </c>
      <c r="P10" s="78" t="s">
        <v>37</v>
      </c>
      <c r="Q10" s="80" t="s">
        <v>40</v>
      </c>
      <c r="R10" s="78" t="s">
        <v>69</v>
      </c>
      <c r="S10" s="78" t="s">
        <v>47</v>
      </c>
      <c r="T10" s="72">
        <v>796</v>
      </c>
      <c r="U10" s="72" t="s">
        <v>48</v>
      </c>
      <c r="V10" s="120">
        <v>11</v>
      </c>
      <c r="W10" s="120">
        <f>ROUNDDOWN(2983530/11/1.12,2)</f>
        <v>242169.64</v>
      </c>
      <c r="X10" s="121">
        <f t="shared" ref="X10" si="0">V10*W10</f>
        <v>2663866.04</v>
      </c>
      <c r="Y10" s="115">
        <f t="shared" ref="Y10" si="1">X10*1.12</f>
        <v>2983529.9648000002</v>
      </c>
      <c r="Z10" s="72"/>
      <c r="AA10" s="117">
        <v>2015</v>
      </c>
      <c r="AB10" s="78"/>
    </row>
    <row r="11" spans="1:28" ht="89.25">
      <c r="A11" s="34" t="s">
        <v>49</v>
      </c>
      <c r="B11" s="72" t="s">
        <v>71</v>
      </c>
      <c r="C11" s="79" t="s">
        <v>31</v>
      </c>
      <c r="D11" s="118" t="s">
        <v>53</v>
      </c>
      <c r="E11" s="112" t="s">
        <v>54</v>
      </c>
      <c r="F11" s="112" t="s">
        <v>55</v>
      </c>
      <c r="G11" s="119" t="s">
        <v>56</v>
      </c>
      <c r="H11" s="112" t="s">
        <v>57</v>
      </c>
      <c r="I11" s="112" t="s">
        <v>60</v>
      </c>
      <c r="J11" s="112" t="s">
        <v>61</v>
      </c>
      <c r="K11" s="113" t="s">
        <v>36</v>
      </c>
      <c r="L11" s="80">
        <v>0</v>
      </c>
      <c r="M11" s="75">
        <v>710000000</v>
      </c>
      <c r="N11" s="76" t="s">
        <v>37</v>
      </c>
      <c r="O11" s="74" t="s">
        <v>46</v>
      </c>
      <c r="P11" s="78" t="s">
        <v>37</v>
      </c>
      <c r="Q11" s="80" t="s">
        <v>40</v>
      </c>
      <c r="R11" s="78" t="s">
        <v>69</v>
      </c>
      <c r="S11" s="78" t="s">
        <v>47</v>
      </c>
      <c r="T11" s="72">
        <v>796</v>
      </c>
      <c r="U11" s="72" t="s">
        <v>48</v>
      </c>
      <c r="V11" s="120">
        <v>229</v>
      </c>
      <c r="W11" s="120">
        <f>ROUNDDOWN(8337890/229/1.12,2)</f>
        <v>32508.92</v>
      </c>
      <c r="X11" s="121">
        <f>V11*W11</f>
        <v>7444542.6799999997</v>
      </c>
      <c r="Y11" s="115">
        <f>X11*1.12</f>
        <v>8337887.8016000008</v>
      </c>
      <c r="Z11" s="72"/>
      <c r="AA11" s="117">
        <v>2015</v>
      </c>
      <c r="AB11" s="78"/>
    </row>
    <row r="12" spans="1:28" ht="38.25">
      <c r="A12" s="34" t="s">
        <v>49</v>
      </c>
      <c r="B12" s="72" t="s">
        <v>72</v>
      </c>
      <c r="C12" s="79" t="s">
        <v>31</v>
      </c>
      <c r="D12" s="118" t="s">
        <v>62</v>
      </c>
      <c r="E12" s="112" t="s">
        <v>63</v>
      </c>
      <c r="F12" s="112" t="s">
        <v>64</v>
      </c>
      <c r="G12" s="119" t="s">
        <v>65</v>
      </c>
      <c r="H12" s="112" t="s">
        <v>66</v>
      </c>
      <c r="I12" s="112" t="s">
        <v>67</v>
      </c>
      <c r="J12" s="112" t="s">
        <v>68</v>
      </c>
      <c r="K12" s="113" t="s">
        <v>43</v>
      </c>
      <c r="L12" s="80">
        <v>0</v>
      </c>
      <c r="M12" s="75">
        <v>710000000</v>
      </c>
      <c r="N12" s="76" t="s">
        <v>37</v>
      </c>
      <c r="O12" s="74" t="s">
        <v>46</v>
      </c>
      <c r="P12" s="78" t="s">
        <v>37</v>
      </c>
      <c r="Q12" s="80" t="s">
        <v>40</v>
      </c>
      <c r="R12" s="78" t="s">
        <v>69</v>
      </c>
      <c r="S12" s="78" t="s">
        <v>47</v>
      </c>
      <c r="T12" s="72">
        <v>796</v>
      </c>
      <c r="U12" s="72" t="s">
        <v>48</v>
      </c>
      <c r="V12" s="120">
        <v>1</v>
      </c>
      <c r="W12" s="120">
        <f>ROUNDDOWN(3798890/1.12,2)</f>
        <v>3391866.07</v>
      </c>
      <c r="X12" s="121">
        <f>V12*W12</f>
        <v>3391866.07</v>
      </c>
      <c r="Y12" s="115">
        <f>X12*1.12</f>
        <v>3798889.9984000004</v>
      </c>
      <c r="Z12" s="72"/>
      <c r="AA12" s="117">
        <v>2015</v>
      </c>
      <c r="AB12" s="78"/>
    </row>
    <row r="13" spans="1:28" ht="13.5">
      <c r="A13" s="34"/>
      <c r="B13" s="35" t="s">
        <v>42</v>
      </c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142">
        <f>SUM(X9:X12)</f>
        <v>159500274.78999999</v>
      </c>
      <c r="Y13" s="142">
        <f>SUM(Y9:Y12)</f>
        <v>178640307.76480004</v>
      </c>
      <c r="Z13" s="55"/>
      <c r="AA13" s="55"/>
      <c r="AB13" s="55"/>
    </row>
    <row r="14" spans="1:28" ht="13.5">
      <c r="A14" s="34"/>
      <c r="B14" s="35" t="s">
        <v>33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</row>
    <row r="15" spans="1:28" ht="76.5">
      <c r="A15" s="34" t="s">
        <v>98</v>
      </c>
      <c r="B15" s="72" t="s">
        <v>76</v>
      </c>
      <c r="C15" s="122" t="s">
        <v>31</v>
      </c>
      <c r="D15" s="77" t="s">
        <v>77</v>
      </c>
      <c r="E15" s="77" t="s">
        <v>78</v>
      </c>
      <c r="F15" s="73" t="s">
        <v>79</v>
      </c>
      <c r="G15" s="77" t="s">
        <v>80</v>
      </c>
      <c r="H15" s="73" t="s">
        <v>81</v>
      </c>
      <c r="I15" s="73" t="s">
        <v>82</v>
      </c>
      <c r="J15" s="73" t="s">
        <v>83</v>
      </c>
      <c r="K15" s="73" t="s">
        <v>39</v>
      </c>
      <c r="L15" s="123">
        <v>50</v>
      </c>
      <c r="M15" s="73">
        <v>710000000</v>
      </c>
      <c r="N15" s="124" t="s">
        <v>37</v>
      </c>
      <c r="O15" s="117" t="s">
        <v>84</v>
      </c>
      <c r="P15" s="73" t="s">
        <v>85</v>
      </c>
      <c r="Q15" s="123"/>
      <c r="R15" s="78" t="s">
        <v>44</v>
      </c>
      <c r="S15" s="74" t="s">
        <v>86</v>
      </c>
      <c r="T15" s="123"/>
      <c r="U15" s="123"/>
      <c r="V15" s="125"/>
      <c r="W15" s="126"/>
      <c r="X15" s="127">
        <v>10424387.630000001</v>
      </c>
      <c r="Y15" s="128">
        <v>11675314.145600002</v>
      </c>
      <c r="Z15" s="123" t="s">
        <v>75</v>
      </c>
      <c r="AA15" s="129">
        <v>2015</v>
      </c>
      <c r="AB15" s="123"/>
    </row>
    <row r="16" spans="1:28" ht="63.75">
      <c r="A16" s="34" t="s">
        <v>98</v>
      </c>
      <c r="B16" s="72" t="s">
        <v>87</v>
      </c>
      <c r="C16" s="122" t="s">
        <v>31</v>
      </c>
      <c r="D16" s="77" t="s">
        <v>88</v>
      </c>
      <c r="E16" s="77" t="s">
        <v>89</v>
      </c>
      <c r="F16" s="73" t="s">
        <v>90</v>
      </c>
      <c r="G16" s="77" t="s">
        <v>91</v>
      </c>
      <c r="H16" s="73" t="s">
        <v>92</v>
      </c>
      <c r="I16" s="73" t="s">
        <v>93</v>
      </c>
      <c r="J16" s="73" t="s">
        <v>94</v>
      </c>
      <c r="K16" s="73" t="s">
        <v>39</v>
      </c>
      <c r="L16" s="123">
        <v>50</v>
      </c>
      <c r="M16" s="73">
        <v>710000000</v>
      </c>
      <c r="N16" s="124" t="s">
        <v>37</v>
      </c>
      <c r="O16" s="117" t="s">
        <v>95</v>
      </c>
      <c r="P16" s="73" t="s">
        <v>96</v>
      </c>
      <c r="Q16" s="123"/>
      <c r="R16" s="78" t="s">
        <v>44</v>
      </c>
      <c r="S16" s="74" t="s">
        <v>97</v>
      </c>
      <c r="T16" s="123"/>
      <c r="U16" s="123"/>
      <c r="V16" s="125"/>
      <c r="W16" s="126"/>
      <c r="X16" s="130">
        <v>10175000</v>
      </c>
      <c r="Y16" s="131">
        <v>11396000</v>
      </c>
      <c r="Z16" s="123" t="s">
        <v>75</v>
      </c>
      <c r="AA16" s="129">
        <v>2015</v>
      </c>
      <c r="AB16" s="74"/>
    </row>
    <row r="17" spans="1:28" ht="63.75">
      <c r="A17" s="34" t="s">
        <v>116</v>
      </c>
      <c r="B17" s="72" t="s">
        <v>103</v>
      </c>
      <c r="C17" s="122" t="s">
        <v>31</v>
      </c>
      <c r="D17" s="132" t="s">
        <v>104</v>
      </c>
      <c r="E17" s="73" t="s">
        <v>105</v>
      </c>
      <c r="F17" s="73" t="s">
        <v>106</v>
      </c>
      <c r="G17" s="77" t="s">
        <v>107</v>
      </c>
      <c r="H17" s="73" t="s">
        <v>106</v>
      </c>
      <c r="I17" s="73" t="s">
        <v>108</v>
      </c>
      <c r="J17" s="73" t="s">
        <v>109</v>
      </c>
      <c r="K17" s="73" t="s">
        <v>36</v>
      </c>
      <c r="L17" s="74">
        <v>30</v>
      </c>
      <c r="M17" s="75">
        <v>710000000</v>
      </c>
      <c r="N17" s="76" t="s">
        <v>37</v>
      </c>
      <c r="O17" s="74" t="s">
        <v>110</v>
      </c>
      <c r="P17" s="73" t="s">
        <v>111</v>
      </c>
      <c r="Q17" s="74"/>
      <c r="R17" s="133" t="s">
        <v>112</v>
      </c>
      <c r="S17" s="74" t="s">
        <v>113</v>
      </c>
      <c r="T17" s="134"/>
      <c r="U17" s="134"/>
      <c r="V17" s="135"/>
      <c r="W17" s="136"/>
      <c r="X17" s="82">
        <v>74490720</v>
      </c>
      <c r="Y17" s="82">
        <f>X17*1.12</f>
        <v>83429606.400000006</v>
      </c>
      <c r="Z17" s="74"/>
      <c r="AA17" s="129" t="s">
        <v>114</v>
      </c>
      <c r="AB17" s="74" t="s">
        <v>115</v>
      </c>
    </row>
    <row r="18" spans="1:28" ht="63.75">
      <c r="A18" s="34" t="s">
        <v>116</v>
      </c>
      <c r="B18" s="72" t="s">
        <v>117</v>
      </c>
      <c r="C18" s="122" t="s">
        <v>31</v>
      </c>
      <c r="D18" s="77" t="s">
        <v>104</v>
      </c>
      <c r="E18" s="77" t="s">
        <v>118</v>
      </c>
      <c r="F18" s="73" t="s">
        <v>119</v>
      </c>
      <c r="G18" s="77" t="s">
        <v>107</v>
      </c>
      <c r="H18" s="73" t="s">
        <v>120</v>
      </c>
      <c r="I18" s="73" t="s">
        <v>121</v>
      </c>
      <c r="J18" s="73" t="s">
        <v>122</v>
      </c>
      <c r="K18" s="73" t="s">
        <v>36</v>
      </c>
      <c r="L18" s="123">
        <v>30</v>
      </c>
      <c r="M18" s="73">
        <v>710000000</v>
      </c>
      <c r="N18" s="124" t="s">
        <v>37</v>
      </c>
      <c r="O18" s="78" t="s">
        <v>123</v>
      </c>
      <c r="P18" s="73" t="s">
        <v>124</v>
      </c>
      <c r="Q18" s="123"/>
      <c r="R18" s="81" t="s">
        <v>125</v>
      </c>
      <c r="S18" s="74" t="s">
        <v>113</v>
      </c>
      <c r="T18" s="123"/>
      <c r="U18" s="123"/>
      <c r="V18" s="125"/>
      <c r="W18" s="126"/>
      <c r="X18" s="127">
        <v>66054420.000639997</v>
      </c>
      <c r="Y18" s="128">
        <f>X18*1.12</f>
        <v>73980950.400716811</v>
      </c>
      <c r="Z18" s="123"/>
      <c r="AA18" s="129" t="s">
        <v>114</v>
      </c>
      <c r="AB18" s="74" t="s">
        <v>126</v>
      </c>
    </row>
    <row r="19" spans="1:28" ht="51">
      <c r="A19" s="34" t="s">
        <v>140</v>
      </c>
      <c r="B19" s="72" t="s">
        <v>131</v>
      </c>
      <c r="C19" s="79" t="s">
        <v>31</v>
      </c>
      <c r="D19" s="77" t="s">
        <v>132</v>
      </c>
      <c r="E19" s="77" t="s">
        <v>133</v>
      </c>
      <c r="F19" s="73" t="s">
        <v>134</v>
      </c>
      <c r="G19" s="77" t="s">
        <v>135</v>
      </c>
      <c r="H19" s="73" t="s">
        <v>136</v>
      </c>
      <c r="I19" s="73"/>
      <c r="J19" s="73"/>
      <c r="K19" s="73" t="s">
        <v>39</v>
      </c>
      <c r="L19" s="123">
        <v>100</v>
      </c>
      <c r="M19" s="73">
        <v>710000000</v>
      </c>
      <c r="N19" s="124" t="s">
        <v>37</v>
      </c>
      <c r="O19" s="117" t="s">
        <v>84</v>
      </c>
      <c r="P19" s="73" t="s">
        <v>137</v>
      </c>
      <c r="Q19" s="123"/>
      <c r="R19" s="78" t="s">
        <v>44</v>
      </c>
      <c r="S19" s="74" t="s">
        <v>138</v>
      </c>
      <c r="T19" s="123"/>
      <c r="U19" s="123"/>
      <c r="V19" s="125"/>
      <c r="W19" s="126"/>
      <c r="X19" s="127">
        <v>722836</v>
      </c>
      <c r="Y19" s="128">
        <f>X19*1.12</f>
        <v>809576.32000000007</v>
      </c>
      <c r="Z19" s="123" t="s">
        <v>139</v>
      </c>
      <c r="AA19" s="129">
        <v>2015</v>
      </c>
      <c r="AB19" s="123"/>
    </row>
    <row r="20" spans="1:28" ht="63.75">
      <c r="A20" s="34" t="s">
        <v>49</v>
      </c>
      <c r="B20" s="72" t="s">
        <v>142</v>
      </c>
      <c r="C20" s="79" t="s">
        <v>31</v>
      </c>
      <c r="D20" s="137" t="s">
        <v>143</v>
      </c>
      <c r="E20" s="73" t="s">
        <v>144</v>
      </c>
      <c r="F20" s="77" t="s">
        <v>145</v>
      </c>
      <c r="G20" s="137" t="s">
        <v>144</v>
      </c>
      <c r="H20" s="77" t="s">
        <v>146</v>
      </c>
      <c r="I20" s="77" t="s">
        <v>147</v>
      </c>
      <c r="J20" s="78" t="s">
        <v>148</v>
      </c>
      <c r="K20" s="80" t="s">
        <v>36</v>
      </c>
      <c r="L20" s="80">
        <v>70</v>
      </c>
      <c r="M20" s="75">
        <v>710000000</v>
      </c>
      <c r="N20" s="76" t="s">
        <v>149</v>
      </c>
      <c r="O20" s="78" t="s">
        <v>123</v>
      </c>
      <c r="P20" s="77" t="s">
        <v>137</v>
      </c>
      <c r="Q20" s="80"/>
      <c r="R20" s="81" t="s">
        <v>125</v>
      </c>
      <c r="S20" s="78" t="s">
        <v>47</v>
      </c>
      <c r="T20" s="138"/>
      <c r="U20" s="80"/>
      <c r="V20" s="80"/>
      <c r="W20" s="80"/>
      <c r="X20" s="82">
        <v>19767753.445337836</v>
      </c>
      <c r="Y20" s="82">
        <v>22139883.85877838</v>
      </c>
      <c r="Z20" s="80"/>
      <c r="AA20" s="80">
        <v>2015</v>
      </c>
      <c r="AB20" s="74" t="s">
        <v>150</v>
      </c>
    </row>
    <row r="21" spans="1:28" ht="63.75">
      <c r="A21" s="34" t="s">
        <v>49</v>
      </c>
      <c r="B21" s="72" t="s">
        <v>151</v>
      </c>
      <c r="C21" s="79" t="s">
        <v>31</v>
      </c>
      <c r="D21" s="137" t="s">
        <v>143</v>
      </c>
      <c r="E21" s="73" t="s">
        <v>144</v>
      </c>
      <c r="F21" s="77" t="s">
        <v>146</v>
      </c>
      <c r="G21" s="137" t="s">
        <v>144</v>
      </c>
      <c r="H21" s="77" t="s">
        <v>146</v>
      </c>
      <c r="I21" s="77" t="s">
        <v>147</v>
      </c>
      <c r="J21" s="78" t="s">
        <v>152</v>
      </c>
      <c r="K21" s="80" t="s">
        <v>36</v>
      </c>
      <c r="L21" s="80">
        <v>70</v>
      </c>
      <c r="M21" s="75">
        <v>710000000</v>
      </c>
      <c r="N21" s="76" t="s">
        <v>149</v>
      </c>
      <c r="O21" s="78" t="s">
        <v>123</v>
      </c>
      <c r="P21" s="77" t="s">
        <v>153</v>
      </c>
      <c r="Q21" s="80"/>
      <c r="R21" s="81" t="s">
        <v>125</v>
      </c>
      <c r="S21" s="78" t="s">
        <v>47</v>
      </c>
      <c r="T21" s="138"/>
      <c r="U21" s="80"/>
      <c r="V21" s="80"/>
      <c r="W21" s="80"/>
      <c r="X21" s="82">
        <v>7886475.6025755666</v>
      </c>
      <c r="Y21" s="82">
        <v>8832852.674884636</v>
      </c>
      <c r="Z21" s="80"/>
      <c r="AA21" s="80">
        <v>2015</v>
      </c>
      <c r="AB21" s="74" t="s">
        <v>150</v>
      </c>
    </row>
    <row r="22" spans="1:28" ht="63.75">
      <c r="A22" s="34" t="s">
        <v>49</v>
      </c>
      <c r="B22" s="72" t="s">
        <v>154</v>
      </c>
      <c r="C22" s="122" t="s">
        <v>31</v>
      </c>
      <c r="D22" s="77" t="s">
        <v>155</v>
      </c>
      <c r="E22" s="77" t="s">
        <v>156</v>
      </c>
      <c r="F22" s="73" t="s">
        <v>157</v>
      </c>
      <c r="G22" s="77" t="s">
        <v>158</v>
      </c>
      <c r="H22" s="73" t="s">
        <v>159</v>
      </c>
      <c r="I22" s="73" t="s">
        <v>160</v>
      </c>
      <c r="J22" s="73" t="s">
        <v>161</v>
      </c>
      <c r="K22" s="73" t="s">
        <v>36</v>
      </c>
      <c r="L22" s="123">
        <v>70</v>
      </c>
      <c r="M22" s="73">
        <v>710000000</v>
      </c>
      <c r="N22" s="124" t="s">
        <v>37</v>
      </c>
      <c r="O22" s="78" t="s">
        <v>123</v>
      </c>
      <c r="P22" s="73" t="s">
        <v>137</v>
      </c>
      <c r="Q22" s="123"/>
      <c r="R22" s="78" t="s">
        <v>44</v>
      </c>
      <c r="S22" s="74" t="s">
        <v>47</v>
      </c>
      <c r="T22" s="123"/>
      <c r="U22" s="123"/>
      <c r="V22" s="125"/>
      <c r="W22" s="126"/>
      <c r="X22" s="127">
        <v>4217439.3751182295</v>
      </c>
      <c r="Y22" s="128">
        <v>4723532.1001324179</v>
      </c>
      <c r="Z22" s="123"/>
      <c r="AA22" s="129">
        <v>2015</v>
      </c>
      <c r="AB22" s="123" t="s">
        <v>52</v>
      </c>
    </row>
    <row r="23" spans="1:28" ht="76.5">
      <c r="A23" s="34" t="s">
        <v>49</v>
      </c>
      <c r="B23" s="72" t="s">
        <v>162</v>
      </c>
      <c r="C23" s="79" t="s">
        <v>31</v>
      </c>
      <c r="D23" s="137" t="s">
        <v>163</v>
      </c>
      <c r="E23" s="73" t="s">
        <v>164</v>
      </c>
      <c r="F23" s="77" t="s">
        <v>165</v>
      </c>
      <c r="G23" s="137" t="s">
        <v>166</v>
      </c>
      <c r="H23" s="77" t="s">
        <v>167</v>
      </c>
      <c r="I23" s="77" t="s">
        <v>168</v>
      </c>
      <c r="J23" s="78" t="s">
        <v>169</v>
      </c>
      <c r="K23" s="80" t="s">
        <v>39</v>
      </c>
      <c r="L23" s="80">
        <v>70</v>
      </c>
      <c r="M23" s="75">
        <v>710000000</v>
      </c>
      <c r="N23" s="124" t="s">
        <v>170</v>
      </c>
      <c r="O23" s="73" t="s">
        <v>171</v>
      </c>
      <c r="P23" s="77" t="s">
        <v>137</v>
      </c>
      <c r="Q23" s="80"/>
      <c r="R23" s="81" t="s">
        <v>44</v>
      </c>
      <c r="S23" s="78" t="s">
        <v>47</v>
      </c>
      <c r="T23" s="138"/>
      <c r="U23" s="80"/>
      <c r="V23" s="80"/>
      <c r="W23" s="80"/>
      <c r="X23" s="139">
        <v>13959818.140000001</v>
      </c>
      <c r="Y23" s="139">
        <v>15634996.316800002</v>
      </c>
      <c r="Z23" s="80"/>
      <c r="AA23" s="80">
        <v>2015</v>
      </c>
      <c r="AB23" s="78"/>
    </row>
    <row r="24" spans="1:28" ht="76.5">
      <c r="A24" s="34" t="s">
        <v>49</v>
      </c>
      <c r="B24" s="72" t="s">
        <v>172</v>
      </c>
      <c r="C24" s="79" t="s">
        <v>31</v>
      </c>
      <c r="D24" s="137" t="s">
        <v>163</v>
      </c>
      <c r="E24" s="73" t="s">
        <v>164</v>
      </c>
      <c r="F24" s="77" t="s">
        <v>165</v>
      </c>
      <c r="G24" s="137" t="s">
        <v>166</v>
      </c>
      <c r="H24" s="77" t="s">
        <v>167</v>
      </c>
      <c r="I24" s="77" t="s">
        <v>168</v>
      </c>
      <c r="J24" s="78" t="s">
        <v>169</v>
      </c>
      <c r="K24" s="80" t="s">
        <v>39</v>
      </c>
      <c r="L24" s="80">
        <v>70</v>
      </c>
      <c r="M24" s="75">
        <v>710000000</v>
      </c>
      <c r="N24" s="124" t="s">
        <v>170</v>
      </c>
      <c r="O24" s="73" t="s">
        <v>171</v>
      </c>
      <c r="P24" s="77" t="s">
        <v>153</v>
      </c>
      <c r="Q24" s="80"/>
      <c r="R24" s="81" t="s">
        <v>44</v>
      </c>
      <c r="S24" s="78" t="s">
        <v>47</v>
      </c>
      <c r="T24" s="138"/>
      <c r="U24" s="80"/>
      <c r="V24" s="80"/>
      <c r="W24" s="80"/>
      <c r="X24" s="139">
        <v>8068279.9299999997</v>
      </c>
      <c r="Y24" s="139">
        <v>9036473.5216000006</v>
      </c>
      <c r="Z24" s="80"/>
      <c r="AA24" s="80">
        <v>2015</v>
      </c>
      <c r="AB24" s="78"/>
    </row>
    <row r="25" spans="1:28" ht="51">
      <c r="A25" s="34" t="s">
        <v>49</v>
      </c>
      <c r="B25" s="72" t="s">
        <v>173</v>
      </c>
      <c r="C25" s="122" t="s">
        <v>31</v>
      </c>
      <c r="D25" s="77" t="s">
        <v>174</v>
      </c>
      <c r="E25" s="77" t="s">
        <v>175</v>
      </c>
      <c r="F25" s="73" t="s">
        <v>176</v>
      </c>
      <c r="G25" s="77" t="s">
        <v>177</v>
      </c>
      <c r="H25" s="73" t="s">
        <v>178</v>
      </c>
      <c r="I25" s="73" t="s">
        <v>179</v>
      </c>
      <c r="J25" s="73" t="s">
        <v>180</v>
      </c>
      <c r="K25" s="73" t="s">
        <v>39</v>
      </c>
      <c r="L25" s="123">
        <v>0</v>
      </c>
      <c r="M25" s="73">
        <v>710000000</v>
      </c>
      <c r="N25" s="124" t="s">
        <v>37</v>
      </c>
      <c r="O25" s="117" t="s">
        <v>84</v>
      </c>
      <c r="P25" s="73" t="s">
        <v>137</v>
      </c>
      <c r="Q25" s="123"/>
      <c r="R25" s="78" t="s">
        <v>44</v>
      </c>
      <c r="S25" s="74" t="s">
        <v>47</v>
      </c>
      <c r="T25" s="123"/>
      <c r="U25" s="123"/>
      <c r="V25" s="125"/>
      <c r="W25" s="126"/>
      <c r="X25" s="127">
        <v>959760</v>
      </c>
      <c r="Y25" s="128">
        <f t="shared" ref="Y25:Y26" si="2">X25*1.12</f>
        <v>1074931.2000000002</v>
      </c>
      <c r="Z25" s="123"/>
      <c r="AA25" s="129">
        <v>2015</v>
      </c>
      <c r="AB25" s="123"/>
    </row>
    <row r="26" spans="1:28" ht="51">
      <c r="A26" s="34" t="s">
        <v>49</v>
      </c>
      <c r="B26" s="72" t="s">
        <v>181</v>
      </c>
      <c r="C26" s="122" t="s">
        <v>31</v>
      </c>
      <c r="D26" s="77" t="s">
        <v>174</v>
      </c>
      <c r="E26" s="77" t="s">
        <v>175</v>
      </c>
      <c r="F26" s="73" t="s">
        <v>176</v>
      </c>
      <c r="G26" s="77" t="s">
        <v>177</v>
      </c>
      <c r="H26" s="73" t="s">
        <v>178</v>
      </c>
      <c r="I26" s="73" t="s">
        <v>179</v>
      </c>
      <c r="J26" s="73" t="s">
        <v>180</v>
      </c>
      <c r="K26" s="73" t="s">
        <v>39</v>
      </c>
      <c r="L26" s="123">
        <v>0</v>
      </c>
      <c r="M26" s="73">
        <v>710000000</v>
      </c>
      <c r="N26" s="124" t="s">
        <v>37</v>
      </c>
      <c r="O26" s="117" t="s">
        <v>84</v>
      </c>
      <c r="P26" s="73" t="s">
        <v>153</v>
      </c>
      <c r="Q26" s="123"/>
      <c r="R26" s="78" t="s">
        <v>44</v>
      </c>
      <c r="S26" s="74" t="s">
        <v>47</v>
      </c>
      <c r="T26" s="123"/>
      <c r="U26" s="123"/>
      <c r="V26" s="125"/>
      <c r="W26" s="126"/>
      <c r="X26" s="127">
        <v>402480</v>
      </c>
      <c r="Y26" s="128">
        <f t="shared" si="2"/>
        <v>450777.60000000003</v>
      </c>
      <c r="Z26" s="123"/>
      <c r="AA26" s="129">
        <v>2015</v>
      </c>
      <c r="AB26" s="123"/>
    </row>
    <row r="27" spans="1:28" ht="51">
      <c r="A27" s="34" t="s">
        <v>38</v>
      </c>
      <c r="B27" s="72" t="s">
        <v>190</v>
      </c>
      <c r="C27" s="122" t="s">
        <v>31</v>
      </c>
      <c r="D27" s="77" t="s">
        <v>191</v>
      </c>
      <c r="E27" s="77" t="s">
        <v>192</v>
      </c>
      <c r="F27" s="73" t="s">
        <v>193</v>
      </c>
      <c r="G27" s="77" t="s">
        <v>194</v>
      </c>
      <c r="H27" s="73" t="s">
        <v>195</v>
      </c>
      <c r="I27" s="73" t="s">
        <v>196</v>
      </c>
      <c r="J27" s="73" t="s">
        <v>197</v>
      </c>
      <c r="K27" s="73" t="s">
        <v>36</v>
      </c>
      <c r="L27" s="123">
        <v>100</v>
      </c>
      <c r="M27" s="73">
        <v>710000000</v>
      </c>
      <c r="N27" s="124" t="s">
        <v>37</v>
      </c>
      <c r="O27" s="117" t="s">
        <v>84</v>
      </c>
      <c r="P27" s="73" t="s">
        <v>198</v>
      </c>
      <c r="Q27" s="123"/>
      <c r="R27" s="78" t="s">
        <v>199</v>
      </c>
      <c r="S27" s="74" t="s">
        <v>200</v>
      </c>
      <c r="T27" s="123"/>
      <c r="U27" s="123"/>
      <c r="V27" s="125"/>
      <c r="W27" s="126"/>
      <c r="X27" s="140">
        <v>9240000</v>
      </c>
      <c r="Y27" s="141">
        <v>9240000</v>
      </c>
      <c r="Z27" s="123"/>
      <c r="AA27" s="129">
        <v>2015</v>
      </c>
      <c r="AB27" s="123"/>
    </row>
    <row r="28" spans="1:28" ht="51">
      <c r="A28" s="34" t="s">
        <v>38</v>
      </c>
      <c r="B28" s="72" t="s">
        <v>201</v>
      </c>
      <c r="C28" s="122" t="s">
        <v>31</v>
      </c>
      <c r="D28" s="77" t="s">
        <v>202</v>
      </c>
      <c r="E28" s="77" t="s">
        <v>203</v>
      </c>
      <c r="F28" s="73" t="s">
        <v>204</v>
      </c>
      <c r="G28" s="77" t="s">
        <v>203</v>
      </c>
      <c r="H28" s="73" t="s">
        <v>204</v>
      </c>
      <c r="I28" s="73" t="s">
        <v>205</v>
      </c>
      <c r="J28" s="73" t="s">
        <v>206</v>
      </c>
      <c r="K28" s="73" t="s">
        <v>39</v>
      </c>
      <c r="L28" s="123">
        <v>50</v>
      </c>
      <c r="M28" s="73">
        <v>710000000</v>
      </c>
      <c r="N28" s="124" t="s">
        <v>37</v>
      </c>
      <c r="O28" s="117" t="s">
        <v>84</v>
      </c>
      <c r="P28" s="73" t="s">
        <v>207</v>
      </c>
      <c r="Q28" s="123"/>
      <c r="R28" s="78" t="s">
        <v>44</v>
      </c>
      <c r="S28" s="74" t="s">
        <v>208</v>
      </c>
      <c r="T28" s="123"/>
      <c r="U28" s="123"/>
      <c r="V28" s="125"/>
      <c r="W28" s="126"/>
      <c r="X28" s="127">
        <v>7775523</v>
      </c>
      <c r="Y28" s="128">
        <v>8708585.7600000016</v>
      </c>
      <c r="Z28" s="123" t="s">
        <v>75</v>
      </c>
      <c r="AA28" s="129">
        <v>2015</v>
      </c>
      <c r="AB28" s="123"/>
    </row>
    <row r="29" spans="1:28" ht="51">
      <c r="A29" s="34" t="s">
        <v>38</v>
      </c>
      <c r="B29" s="72" t="s">
        <v>209</v>
      </c>
      <c r="C29" s="122" t="s">
        <v>31</v>
      </c>
      <c r="D29" s="77" t="s">
        <v>202</v>
      </c>
      <c r="E29" s="77" t="s">
        <v>203</v>
      </c>
      <c r="F29" s="73" t="s">
        <v>204</v>
      </c>
      <c r="G29" s="77" t="s">
        <v>203</v>
      </c>
      <c r="H29" s="73" t="s">
        <v>204</v>
      </c>
      <c r="I29" s="73" t="s">
        <v>210</v>
      </c>
      <c r="J29" s="73" t="s">
        <v>211</v>
      </c>
      <c r="K29" s="73" t="s">
        <v>39</v>
      </c>
      <c r="L29" s="123">
        <v>50</v>
      </c>
      <c r="M29" s="73">
        <v>710000000</v>
      </c>
      <c r="N29" s="124" t="s">
        <v>37</v>
      </c>
      <c r="O29" s="117" t="s">
        <v>84</v>
      </c>
      <c r="P29" s="73" t="s">
        <v>212</v>
      </c>
      <c r="Q29" s="123"/>
      <c r="R29" s="78" t="s">
        <v>44</v>
      </c>
      <c r="S29" s="74" t="s">
        <v>208</v>
      </c>
      <c r="T29" s="123"/>
      <c r="U29" s="123"/>
      <c r="V29" s="125"/>
      <c r="W29" s="126"/>
      <c r="X29" s="127">
        <v>9022752</v>
      </c>
      <c r="Y29" s="128">
        <v>10105482.24</v>
      </c>
      <c r="Z29" s="123" t="s">
        <v>75</v>
      </c>
      <c r="AA29" s="129">
        <v>2015</v>
      </c>
      <c r="AB29" s="123"/>
    </row>
    <row r="30" spans="1:28" ht="38.25">
      <c r="A30" s="34" t="s">
        <v>38</v>
      </c>
      <c r="B30" s="72" t="s">
        <v>213</v>
      </c>
      <c r="C30" s="122" t="s">
        <v>31</v>
      </c>
      <c r="D30" s="77" t="s">
        <v>214</v>
      </c>
      <c r="E30" s="77" t="s">
        <v>215</v>
      </c>
      <c r="F30" s="73" t="s">
        <v>216</v>
      </c>
      <c r="G30" s="77" t="s">
        <v>215</v>
      </c>
      <c r="H30" s="73" t="s">
        <v>216</v>
      </c>
      <c r="I30" s="73" t="s">
        <v>217</v>
      </c>
      <c r="J30" s="73" t="s">
        <v>218</v>
      </c>
      <c r="K30" s="73" t="s">
        <v>39</v>
      </c>
      <c r="L30" s="123">
        <v>100</v>
      </c>
      <c r="M30" s="73">
        <v>710000000</v>
      </c>
      <c r="N30" s="124" t="s">
        <v>37</v>
      </c>
      <c r="O30" s="117" t="s">
        <v>84</v>
      </c>
      <c r="P30" s="73" t="s">
        <v>137</v>
      </c>
      <c r="Q30" s="123"/>
      <c r="R30" s="78" t="s">
        <v>44</v>
      </c>
      <c r="S30" s="74" t="s">
        <v>208</v>
      </c>
      <c r="T30" s="123"/>
      <c r="U30" s="123"/>
      <c r="V30" s="125"/>
      <c r="W30" s="126"/>
      <c r="X30" s="127">
        <v>134784000</v>
      </c>
      <c r="Y30" s="128">
        <v>150958080</v>
      </c>
      <c r="Z30" s="123"/>
      <c r="AA30" s="129">
        <v>2015</v>
      </c>
      <c r="AB30" s="123"/>
    </row>
    <row r="31" spans="1:28" ht="38.25">
      <c r="A31" s="34" t="s">
        <v>38</v>
      </c>
      <c r="B31" s="72" t="s">
        <v>219</v>
      </c>
      <c r="C31" s="122" t="s">
        <v>31</v>
      </c>
      <c r="D31" s="77" t="s">
        <v>214</v>
      </c>
      <c r="E31" s="77" t="s">
        <v>215</v>
      </c>
      <c r="F31" s="73" t="s">
        <v>216</v>
      </c>
      <c r="G31" s="77" t="s">
        <v>215</v>
      </c>
      <c r="H31" s="73" t="s">
        <v>216</v>
      </c>
      <c r="I31" s="73" t="s">
        <v>220</v>
      </c>
      <c r="J31" s="73" t="s">
        <v>221</v>
      </c>
      <c r="K31" s="73" t="s">
        <v>39</v>
      </c>
      <c r="L31" s="123">
        <v>100</v>
      </c>
      <c r="M31" s="73">
        <v>710000000</v>
      </c>
      <c r="N31" s="124" t="s">
        <v>37</v>
      </c>
      <c r="O31" s="117" t="s">
        <v>84</v>
      </c>
      <c r="P31" s="73" t="s">
        <v>153</v>
      </c>
      <c r="Q31" s="123"/>
      <c r="R31" s="78" t="s">
        <v>44</v>
      </c>
      <c r="S31" s="74" t="s">
        <v>208</v>
      </c>
      <c r="T31" s="123"/>
      <c r="U31" s="123"/>
      <c r="V31" s="125"/>
      <c r="W31" s="126"/>
      <c r="X31" s="127">
        <v>38692500</v>
      </c>
      <c r="Y31" s="128">
        <v>43335600.000000007</v>
      </c>
      <c r="Z31" s="123"/>
      <c r="AA31" s="129">
        <v>2015</v>
      </c>
      <c r="AB31" s="123"/>
    </row>
    <row r="32" spans="1:28" ht="38.25">
      <c r="A32" s="34" t="s">
        <v>38</v>
      </c>
      <c r="B32" s="72" t="s">
        <v>222</v>
      </c>
      <c r="C32" s="122" t="s">
        <v>31</v>
      </c>
      <c r="D32" s="77" t="s">
        <v>223</v>
      </c>
      <c r="E32" s="77" t="s">
        <v>224</v>
      </c>
      <c r="F32" s="73" t="s">
        <v>225</v>
      </c>
      <c r="G32" s="77" t="s">
        <v>226</v>
      </c>
      <c r="H32" s="73" t="s">
        <v>227</v>
      </c>
      <c r="I32" s="73" t="s">
        <v>226</v>
      </c>
      <c r="J32" s="73" t="s">
        <v>227</v>
      </c>
      <c r="K32" s="73" t="s">
        <v>43</v>
      </c>
      <c r="L32" s="123">
        <v>100</v>
      </c>
      <c r="M32" s="73">
        <v>710000000</v>
      </c>
      <c r="N32" s="124" t="s">
        <v>37</v>
      </c>
      <c r="O32" s="117" t="s">
        <v>84</v>
      </c>
      <c r="P32" s="73" t="s">
        <v>137</v>
      </c>
      <c r="Q32" s="123"/>
      <c r="R32" s="78" t="s">
        <v>44</v>
      </c>
      <c r="S32" s="74" t="s">
        <v>208</v>
      </c>
      <c r="T32" s="123"/>
      <c r="U32" s="123"/>
      <c r="V32" s="125"/>
      <c r="W32" s="126"/>
      <c r="X32" s="127">
        <v>685010</v>
      </c>
      <c r="Y32" s="128">
        <v>767211.20000000007</v>
      </c>
      <c r="Z32" s="123"/>
      <c r="AA32" s="129">
        <v>2015</v>
      </c>
      <c r="AB32" s="123"/>
    </row>
    <row r="33" spans="1:28" ht="51">
      <c r="A33" s="34" t="s">
        <v>38</v>
      </c>
      <c r="B33" s="72" t="s">
        <v>228</v>
      </c>
      <c r="C33" s="122" t="s">
        <v>31</v>
      </c>
      <c r="D33" s="77" t="s">
        <v>229</v>
      </c>
      <c r="E33" s="77" t="s">
        <v>230</v>
      </c>
      <c r="F33" s="73" t="s">
        <v>231</v>
      </c>
      <c r="G33" s="77" t="s">
        <v>230</v>
      </c>
      <c r="H33" s="73" t="s">
        <v>231</v>
      </c>
      <c r="I33" s="73" t="s">
        <v>232</v>
      </c>
      <c r="J33" s="73" t="s">
        <v>231</v>
      </c>
      <c r="K33" s="73" t="s">
        <v>43</v>
      </c>
      <c r="L33" s="123">
        <v>100</v>
      </c>
      <c r="M33" s="73">
        <v>710000000</v>
      </c>
      <c r="N33" s="124" t="s">
        <v>37</v>
      </c>
      <c r="O33" s="117" t="s">
        <v>84</v>
      </c>
      <c r="P33" s="73" t="s">
        <v>233</v>
      </c>
      <c r="Q33" s="123"/>
      <c r="R33" s="78" t="s">
        <v>44</v>
      </c>
      <c r="S33" s="74" t="s">
        <v>208</v>
      </c>
      <c r="T33" s="123"/>
      <c r="U33" s="123"/>
      <c r="V33" s="125"/>
      <c r="W33" s="126"/>
      <c r="X33" s="127">
        <v>902704</v>
      </c>
      <c r="Y33" s="128">
        <v>1011028.4800000001</v>
      </c>
      <c r="Z33" s="123"/>
      <c r="AA33" s="129">
        <v>2015</v>
      </c>
      <c r="AB33" s="123"/>
    </row>
    <row r="34" spans="1:28" ht="38.25">
      <c r="A34" s="34" t="s">
        <v>38</v>
      </c>
      <c r="B34" s="72" t="s">
        <v>234</v>
      </c>
      <c r="C34" s="122" t="s">
        <v>31</v>
      </c>
      <c r="D34" s="77" t="s">
        <v>229</v>
      </c>
      <c r="E34" s="77" t="s">
        <v>230</v>
      </c>
      <c r="F34" s="73" t="s">
        <v>231</v>
      </c>
      <c r="G34" s="77" t="s">
        <v>230</v>
      </c>
      <c r="H34" s="73" t="s">
        <v>231</v>
      </c>
      <c r="I34" s="73" t="s">
        <v>230</v>
      </c>
      <c r="J34" s="73" t="s">
        <v>231</v>
      </c>
      <c r="K34" s="73" t="s">
        <v>43</v>
      </c>
      <c r="L34" s="123">
        <v>100</v>
      </c>
      <c r="M34" s="73">
        <v>710000000</v>
      </c>
      <c r="N34" s="124" t="s">
        <v>37</v>
      </c>
      <c r="O34" s="117" t="s">
        <v>171</v>
      </c>
      <c r="P34" s="73" t="s">
        <v>124</v>
      </c>
      <c r="Q34" s="123"/>
      <c r="R34" s="78" t="s">
        <v>44</v>
      </c>
      <c r="S34" s="74" t="s">
        <v>208</v>
      </c>
      <c r="T34" s="123"/>
      <c r="U34" s="123"/>
      <c r="V34" s="125"/>
      <c r="W34" s="126"/>
      <c r="X34" s="127">
        <v>544246</v>
      </c>
      <c r="Y34" s="128">
        <v>609555.52</v>
      </c>
      <c r="Z34" s="123"/>
      <c r="AA34" s="129">
        <v>2015</v>
      </c>
      <c r="AB34" s="74" t="s">
        <v>235</v>
      </c>
    </row>
    <row r="35" spans="1:28" ht="38.25">
      <c r="A35" s="34" t="s">
        <v>38</v>
      </c>
      <c r="B35" s="72" t="s">
        <v>236</v>
      </c>
      <c r="C35" s="122" t="s">
        <v>31</v>
      </c>
      <c r="D35" s="77" t="s">
        <v>237</v>
      </c>
      <c r="E35" s="77" t="s">
        <v>238</v>
      </c>
      <c r="F35" s="73" t="s">
        <v>239</v>
      </c>
      <c r="G35" s="77" t="s">
        <v>238</v>
      </c>
      <c r="H35" s="73" t="s">
        <v>239</v>
      </c>
      <c r="I35" s="73" t="s">
        <v>238</v>
      </c>
      <c r="J35" s="73" t="s">
        <v>239</v>
      </c>
      <c r="K35" s="73" t="s">
        <v>43</v>
      </c>
      <c r="L35" s="123">
        <v>100</v>
      </c>
      <c r="M35" s="73">
        <v>710000000</v>
      </c>
      <c r="N35" s="124" t="s">
        <v>37</v>
      </c>
      <c r="O35" s="117" t="s">
        <v>84</v>
      </c>
      <c r="P35" s="73" t="s">
        <v>137</v>
      </c>
      <c r="Q35" s="123"/>
      <c r="R35" s="78" t="s">
        <v>44</v>
      </c>
      <c r="S35" s="74" t="s">
        <v>208</v>
      </c>
      <c r="T35" s="123"/>
      <c r="U35" s="123"/>
      <c r="V35" s="125"/>
      <c r="W35" s="126"/>
      <c r="X35" s="127">
        <v>616425</v>
      </c>
      <c r="Y35" s="128">
        <v>690396.00000000012</v>
      </c>
      <c r="Z35" s="123"/>
      <c r="AA35" s="129">
        <v>2015</v>
      </c>
      <c r="AB35" s="156" t="s">
        <v>313</v>
      </c>
    </row>
    <row r="36" spans="1:28" ht="76.5">
      <c r="A36" s="34" t="s">
        <v>283</v>
      </c>
      <c r="B36" s="72" t="s">
        <v>268</v>
      </c>
      <c r="C36" s="79" t="s">
        <v>31</v>
      </c>
      <c r="D36" s="137" t="s">
        <v>269</v>
      </c>
      <c r="E36" s="73" t="s">
        <v>270</v>
      </c>
      <c r="F36" s="77" t="s">
        <v>271</v>
      </c>
      <c r="G36" s="137" t="s">
        <v>272</v>
      </c>
      <c r="H36" s="77" t="s">
        <v>273</v>
      </c>
      <c r="I36" s="77" t="s">
        <v>274</v>
      </c>
      <c r="J36" s="78" t="s">
        <v>275</v>
      </c>
      <c r="K36" s="80" t="s">
        <v>39</v>
      </c>
      <c r="L36" s="80">
        <v>100</v>
      </c>
      <c r="M36" s="75">
        <v>710000000</v>
      </c>
      <c r="N36" s="124" t="s">
        <v>170</v>
      </c>
      <c r="O36" s="73" t="s">
        <v>256</v>
      </c>
      <c r="P36" s="77" t="s">
        <v>32</v>
      </c>
      <c r="Q36" s="80"/>
      <c r="R36" s="81" t="s">
        <v>276</v>
      </c>
      <c r="S36" s="78" t="s">
        <v>277</v>
      </c>
      <c r="T36" s="138"/>
      <c r="U36" s="80"/>
      <c r="V36" s="80"/>
      <c r="W36" s="80"/>
      <c r="X36" s="144">
        <v>1140774</v>
      </c>
      <c r="Y36" s="144">
        <f>X36</f>
        <v>1140774</v>
      </c>
      <c r="Z36" s="80"/>
      <c r="AA36" s="78" t="s">
        <v>278</v>
      </c>
      <c r="AB36" s="78"/>
    </row>
    <row r="37" spans="1:28" ht="76.5">
      <c r="A37" s="34" t="s">
        <v>283</v>
      </c>
      <c r="B37" s="72" t="s">
        <v>279</v>
      </c>
      <c r="C37" s="79" t="s">
        <v>31</v>
      </c>
      <c r="D37" s="137" t="s">
        <v>269</v>
      </c>
      <c r="E37" s="73" t="s">
        <v>270</v>
      </c>
      <c r="F37" s="77" t="s">
        <v>271</v>
      </c>
      <c r="G37" s="137" t="s">
        <v>272</v>
      </c>
      <c r="H37" s="77" t="s">
        <v>273</v>
      </c>
      <c r="I37" s="77" t="s">
        <v>280</v>
      </c>
      <c r="J37" s="78" t="s">
        <v>281</v>
      </c>
      <c r="K37" s="80" t="s">
        <v>39</v>
      </c>
      <c r="L37" s="80">
        <v>100</v>
      </c>
      <c r="M37" s="75">
        <v>710000000</v>
      </c>
      <c r="N37" s="124" t="s">
        <v>170</v>
      </c>
      <c r="O37" s="73" t="s">
        <v>171</v>
      </c>
      <c r="P37" s="77" t="s">
        <v>137</v>
      </c>
      <c r="Q37" s="80"/>
      <c r="R37" s="81" t="s">
        <v>276</v>
      </c>
      <c r="S37" s="78" t="s">
        <v>277</v>
      </c>
      <c r="T37" s="138"/>
      <c r="U37" s="80"/>
      <c r="V37" s="80"/>
      <c r="W37" s="80"/>
      <c r="X37" s="144">
        <v>600110</v>
      </c>
      <c r="Y37" s="144">
        <f>X37</f>
        <v>600110</v>
      </c>
      <c r="Z37" s="80"/>
      <c r="AA37" s="78" t="s">
        <v>282</v>
      </c>
      <c r="AB37" s="78"/>
    </row>
    <row r="38" spans="1:28" ht="63.75">
      <c r="A38" s="34" t="s">
        <v>73</v>
      </c>
      <c r="B38" s="72" t="s">
        <v>289</v>
      </c>
      <c r="C38" s="148" t="s">
        <v>31</v>
      </c>
      <c r="D38" s="74" t="s">
        <v>290</v>
      </c>
      <c r="E38" s="74" t="s">
        <v>291</v>
      </c>
      <c r="F38" s="149" t="s">
        <v>292</v>
      </c>
      <c r="G38" s="74" t="s">
        <v>293</v>
      </c>
      <c r="H38" s="149" t="s">
        <v>292</v>
      </c>
      <c r="I38" s="149" t="s">
        <v>294</v>
      </c>
      <c r="J38" s="149" t="s">
        <v>295</v>
      </c>
      <c r="K38" s="150" t="s">
        <v>36</v>
      </c>
      <c r="L38" s="123">
        <v>50</v>
      </c>
      <c r="M38" s="73">
        <v>710000000</v>
      </c>
      <c r="N38" s="133" t="s">
        <v>170</v>
      </c>
      <c r="O38" s="117" t="s">
        <v>45</v>
      </c>
      <c r="P38" s="149" t="s">
        <v>32</v>
      </c>
      <c r="Q38" s="123"/>
      <c r="R38" s="81" t="s">
        <v>44</v>
      </c>
      <c r="S38" s="74" t="s">
        <v>74</v>
      </c>
      <c r="T38" s="123"/>
      <c r="U38" s="123"/>
      <c r="V38" s="125"/>
      <c r="W38" s="126"/>
      <c r="X38" s="125">
        <v>11961000</v>
      </c>
      <c r="Y38" s="125">
        <f t="shared" ref="Y38:Y40" si="3">X38*1.12</f>
        <v>13396320.000000002</v>
      </c>
      <c r="Z38" s="123"/>
      <c r="AA38" s="129">
        <v>2015</v>
      </c>
      <c r="AB38" s="74"/>
    </row>
    <row r="39" spans="1:28" ht="63.75">
      <c r="A39" s="34" t="s">
        <v>73</v>
      </c>
      <c r="B39" s="72" t="s">
        <v>296</v>
      </c>
      <c r="C39" s="148" t="s">
        <v>31</v>
      </c>
      <c r="D39" s="74" t="s">
        <v>290</v>
      </c>
      <c r="E39" s="74" t="s">
        <v>291</v>
      </c>
      <c r="F39" s="149" t="s">
        <v>292</v>
      </c>
      <c r="G39" s="74" t="s">
        <v>293</v>
      </c>
      <c r="H39" s="149" t="s">
        <v>292</v>
      </c>
      <c r="I39" s="149" t="s">
        <v>297</v>
      </c>
      <c r="J39" s="149" t="s">
        <v>298</v>
      </c>
      <c r="K39" s="150" t="s">
        <v>36</v>
      </c>
      <c r="L39" s="123">
        <v>50</v>
      </c>
      <c r="M39" s="73">
        <v>710000000</v>
      </c>
      <c r="N39" s="133" t="s">
        <v>170</v>
      </c>
      <c r="O39" s="117" t="s">
        <v>45</v>
      </c>
      <c r="P39" s="149" t="s">
        <v>32</v>
      </c>
      <c r="Q39" s="123"/>
      <c r="R39" s="81" t="s">
        <v>44</v>
      </c>
      <c r="S39" s="74" t="s">
        <v>74</v>
      </c>
      <c r="T39" s="123"/>
      <c r="U39" s="123"/>
      <c r="V39" s="125"/>
      <c r="W39" s="126"/>
      <c r="X39" s="125">
        <v>7457000</v>
      </c>
      <c r="Y39" s="125">
        <f t="shared" si="3"/>
        <v>8351840.0000000009</v>
      </c>
      <c r="Z39" s="123"/>
      <c r="AA39" s="129">
        <v>2015</v>
      </c>
      <c r="AB39" s="151"/>
    </row>
    <row r="40" spans="1:28" ht="76.5">
      <c r="A40" s="34" t="s">
        <v>51</v>
      </c>
      <c r="B40" s="72" t="s">
        <v>299</v>
      </c>
      <c r="C40" s="79" t="s">
        <v>31</v>
      </c>
      <c r="D40" s="118" t="s">
        <v>300</v>
      </c>
      <c r="E40" s="112" t="s">
        <v>301</v>
      </c>
      <c r="F40" s="112" t="s">
        <v>302</v>
      </c>
      <c r="G40" s="119" t="s">
        <v>301</v>
      </c>
      <c r="H40" s="112" t="s">
        <v>303</v>
      </c>
      <c r="I40" s="112" t="s">
        <v>304</v>
      </c>
      <c r="J40" s="112" t="s">
        <v>305</v>
      </c>
      <c r="K40" s="113" t="s">
        <v>39</v>
      </c>
      <c r="L40" s="80">
        <v>80</v>
      </c>
      <c r="M40" s="75">
        <v>710000000</v>
      </c>
      <c r="N40" s="76" t="s">
        <v>37</v>
      </c>
      <c r="O40" s="117" t="s">
        <v>84</v>
      </c>
      <c r="P40" s="78" t="s">
        <v>137</v>
      </c>
      <c r="Q40" s="80"/>
      <c r="R40" s="78" t="s">
        <v>44</v>
      </c>
      <c r="S40" s="78" t="s">
        <v>306</v>
      </c>
      <c r="T40" s="152"/>
      <c r="U40" s="152"/>
      <c r="V40" s="120"/>
      <c r="W40" s="152"/>
      <c r="X40" s="153">
        <v>936665.01</v>
      </c>
      <c r="Y40" s="154">
        <f t="shared" si="3"/>
        <v>1049064.8112000001</v>
      </c>
      <c r="Z40" s="152"/>
      <c r="AA40" s="117">
        <v>2015</v>
      </c>
      <c r="AB40" s="78"/>
    </row>
    <row r="41" spans="1:28" ht="13.5">
      <c r="A41" s="34"/>
      <c r="B41" s="38" t="s">
        <v>34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40">
        <f>SUM(X15:X40)</f>
        <v>441488079.13367164</v>
      </c>
      <c r="Y41" s="40">
        <f>SUM(Y15:Y40)</f>
        <v>493148942.54971224</v>
      </c>
      <c r="Z41" s="39"/>
      <c r="AA41" s="39"/>
      <c r="AB41" s="39"/>
    </row>
    <row r="42" spans="1:28" ht="13.5">
      <c r="A42" s="34"/>
      <c r="B42" s="38" t="s">
        <v>267</v>
      </c>
      <c r="C42" s="39"/>
      <c r="D42" s="39"/>
      <c r="E42" s="39"/>
      <c r="F42" s="39"/>
      <c r="G42" s="143"/>
      <c r="H42" s="143"/>
      <c r="I42" s="143"/>
      <c r="J42" s="143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40">
        <f>X41+X13</f>
        <v>600988353.9236716</v>
      </c>
      <c r="Y42" s="40">
        <f>Y41+Y13</f>
        <v>671789250.31451225</v>
      </c>
      <c r="Z42" s="143"/>
      <c r="AA42" s="39"/>
      <c r="AB42" s="39"/>
    </row>
    <row r="43" spans="1:28">
      <c r="A43" s="32"/>
      <c r="B43" s="6" t="s">
        <v>27</v>
      </c>
      <c r="C43" s="7"/>
      <c r="D43" s="11"/>
      <c r="E43" s="11"/>
      <c r="F43" s="11"/>
      <c r="G43" s="13"/>
      <c r="H43" s="13"/>
      <c r="I43" s="13"/>
      <c r="J43" s="13"/>
      <c r="K43" s="9"/>
      <c r="L43" s="8"/>
      <c r="M43" s="1"/>
      <c r="N43" s="12"/>
      <c r="O43" s="8"/>
      <c r="P43" s="7"/>
      <c r="Q43" s="7"/>
      <c r="R43" s="7"/>
      <c r="S43" s="10"/>
      <c r="T43" s="9"/>
      <c r="U43" s="8"/>
      <c r="V43" s="9"/>
      <c r="W43" s="9"/>
      <c r="X43" s="36"/>
      <c r="Y43" s="36"/>
      <c r="Z43" s="37"/>
      <c r="AA43" s="9"/>
      <c r="AB43" s="9"/>
    </row>
    <row r="44" spans="1:28">
      <c r="A44" s="32"/>
      <c r="B44" s="6" t="s">
        <v>41</v>
      </c>
      <c r="C44" s="7"/>
      <c r="D44" s="11"/>
      <c r="E44" s="11"/>
      <c r="F44" s="11"/>
      <c r="G44" s="13"/>
      <c r="H44" s="13"/>
      <c r="I44" s="13"/>
      <c r="J44" s="13"/>
      <c r="K44" s="9"/>
      <c r="L44" s="8"/>
      <c r="M44" s="1"/>
      <c r="N44" s="12"/>
      <c r="O44" s="8"/>
      <c r="P44" s="7"/>
      <c r="Q44" s="7"/>
      <c r="R44" s="7"/>
      <c r="S44" s="10"/>
      <c r="T44" s="9"/>
      <c r="U44" s="8"/>
      <c r="V44" s="9"/>
      <c r="W44" s="9"/>
      <c r="X44" s="36"/>
      <c r="Y44" s="36"/>
      <c r="Z44" s="37"/>
      <c r="AA44" s="9"/>
      <c r="AB44" s="9"/>
    </row>
    <row r="45" spans="1:28" ht="229.5">
      <c r="A45" s="32" t="s">
        <v>260</v>
      </c>
      <c r="B45" s="69" t="s">
        <v>263</v>
      </c>
      <c r="C45" s="48" t="s">
        <v>31</v>
      </c>
      <c r="D45" s="66" t="s">
        <v>250</v>
      </c>
      <c r="E45" s="66" t="s">
        <v>251</v>
      </c>
      <c r="F45" s="66" t="s">
        <v>251</v>
      </c>
      <c r="G45" s="66" t="s">
        <v>252</v>
      </c>
      <c r="H45" s="66" t="s">
        <v>253</v>
      </c>
      <c r="I45" s="66" t="s">
        <v>254</v>
      </c>
      <c r="J45" s="66" t="s">
        <v>255</v>
      </c>
      <c r="K45" s="67" t="s">
        <v>36</v>
      </c>
      <c r="L45" s="48">
        <v>0</v>
      </c>
      <c r="M45" s="16">
        <v>710000000</v>
      </c>
      <c r="N45" s="12" t="s">
        <v>37</v>
      </c>
      <c r="O45" s="48" t="s">
        <v>261</v>
      </c>
      <c r="P45" s="7" t="s">
        <v>32</v>
      </c>
      <c r="Q45" s="9" t="s">
        <v>40</v>
      </c>
      <c r="R45" s="7" t="s">
        <v>257</v>
      </c>
      <c r="S45" s="7" t="s">
        <v>258</v>
      </c>
      <c r="T45" s="7">
        <v>796</v>
      </c>
      <c r="U45" s="7" t="s">
        <v>259</v>
      </c>
      <c r="V45" s="7">
        <v>1</v>
      </c>
      <c r="W45" s="70">
        <v>132156000</v>
      </c>
      <c r="X45" s="108">
        <f>V45*W45</f>
        <v>132156000</v>
      </c>
      <c r="Y45" s="108">
        <f>X45*1.12</f>
        <v>148014720</v>
      </c>
      <c r="Z45" s="109"/>
      <c r="AA45" s="17">
        <v>2015</v>
      </c>
      <c r="AB45" s="7" t="s">
        <v>262</v>
      </c>
    </row>
    <row r="46" spans="1:28" ht="89.25">
      <c r="A46" s="32" t="s">
        <v>49</v>
      </c>
      <c r="B46" s="69" t="s">
        <v>264</v>
      </c>
      <c r="C46" s="48" t="s">
        <v>31</v>
      </c>
      <c r="D46" s="89" t="s">
        <v>53</v>
      </c>
      <c r="E46" s="66" t="s">
        <v>54</v>
      </c>
      <c r="F46" s="66" t="s">
        <v>55</v>
      </c>
      <c r="G46" s="90" t="s">
        <v>56</v>
      </c>
      <c r="H46" s="66" t="s">
        <v>57</v>
      </c>
      <c r="I46" s="66" t="s">
        <v>58</v>
      </c>
      <c r="J46" s="66" t="s">
        <v>59</v>
      </c>
      <c r="K46" s="67" t="s">
        <v>36</v>
      </c>
      <c r="L46" s="9">
        <v>0</v>
      </c>
      <c r="M46" s="16">
        <v>710000000</v>
      </c>
      <c r="N46" s="12" t="s">
        <v>37</v>
      </c>
      <c r="O46" s="48" t="s">
        <v>261</v>
      </c>
      <c r="P46" s="7" t="s">
        <v>37</v>
      </c>
      <c r="Q46" s="9" t="s">
        <v>40</v>
      </c>
      <c r="R46" s="7" t="s">
        <v>69</v>
      </c>
      <c r="S46" s="7" t="s">
        <v>47</v>
      </c>
      <c r="T46" s="69">
        <v>796</v>
      </c>
      <c r="U46" s="69" t="s">
        <v>48</v>
      </c>
      <c r="V46" s="68">
        <v>11</v>
      </c>
      <c r="W46" s="68">
        <v>202331</v>
      </c>
      <c r="X46" s="110">
        <f>W46*V46</f>
        <v>2225641</v>
      </c>
      <c r="Y46" s="111">
        <f>X46*1.12</f>
        <v>2492717.9200000004</v>
      </c>
      <c r="Z46" s="69"/>
      <c r="AA46" s="17">
        <v>2015</v>
      </c>
      <c r="AB46" s="7" t="s">
        <v>262</v>
      </c>
    </row>
    <row r="47" spans="1:28" ht="89.25">
      <c r="A47" s="32" t="s">
        <v>49</v>
      </c>
      <c r="B47" s="69" t="s">
        <v>265</v>
      </c>
      <c r="C47" s="48" t="s">
        <v>31</v>
      </c>
      <c r="D47" s="89" t="s">
        <v>53</v>
      </c>
      <c r="E47" s="66" t="s">
        <v>54</v>
      </c>
      <c r="F47" s="66" t="s">
        <v>55</v>
      </c>
      <c r="G47" s="90" t="s">
        <v>56</v>
      </c>
      <c r="H47" s="66" t="s">
        <v>57</v>
      </c>
      <c r="I47" s="66" t="s">
        <v>60</v>
      </c>
      <c r="J47" s="66" t="s">
        <v>61</v>
      </c>
      <c r="K47" s="67" t="s">
        <v>36</v>
      </c>
      <c r="L47" s="9">
        <v>0</v>
      </c>
      <c r="M47" s="16">
        <v>710000000</v>
      </c>
      <c r="N47" s="12" t="s">
        <v>37</v>
      </c>
      <c r="O47" s="48" t="s">
        <v>261</v>
      </c>
      <c r="P47" s="7" t="s">
        <v>37</v>
      </c>
      <c r="Q47" s="9" t="s">
        <v>40</v>
      </c>
      <c r="R47" s="7" t="s">
        <v>69</v>
      </c>
      <c r="S47" s="7" t="s">
        <v>47</v>
      </c>
      <c r="T47" s="69">
        <v>796</v>
      </c>
      <c r="U47" s="69" t="s">
        <v>48</v>
      </c>
      <c r="V47" s="68">
        <v>229</v>
      </c>
      <c r="W47" s="68">
        <v>44000</v>
      </c>
      <c r="X47" s="110">
        <f>W47*V47</f>
        <v>10076000</v>
      </c>
      <c r="Y47" s="111">
        <f>X47*1.12</f>
        <v>11285120.000000002</v>
      </c>
      <c r="Z47" s="69"/>
      <c r="AA47" s="17">
        <v>2015</v>
      </c>
      <c r="AB47" s="7" t="s">
        <v>262</v>
      </c>
    </row>
    <row r="48" spans="1:28" ht="38.25">
      <c r="A48" s="32" t="s">
        <v>49</v>
      </c>
      <c r="B48" s="69" t="s">
        <v>266</v>
      </c>
      <c r="C48" s="48" t="s">
        <v>31</v>
      </c>
      <c r="D48" s="89" t="s">
        <v>62</v>
      </c>
      <c r="E48" s="66" t="s">
        <v>63</v>
      </c>
      <c r="F48" s="66" t="s">
        <v>64</v>
      </c>
      <c r="G48" s="90" t="s">
        <v>65</v>
      </c>
      <c r="H48" s="66" t="s">
        <v>66</v>
      </c>
      <c r="I48" s="66" t="s">
        <v>67</v>
      </c>
      <c r="J48" s="66" t="s">
        <v>68</v>
      </c>
      <c r="K48" s="67" t="s">
        <v>43</v>
      </c>
      <c r="L48" s="9">
        <v>0</v>
      </c>
      <c r="M48" s="16">
        <v>710000000</v>
      </c>
      <c r="N48" s="12" t="s">
        <v>37</v>
      </c>
      <c r="O48" s="48" t="s">
        <v>261</v>
      </c>
      <c r="P48" s="7" t="s">
        <v>37</v>
      </c>
      <c r="Q48" s="9" t="s">
        <v>40</v>
      </c>
      <c r="R48" s="7" t="s">
        <v>69</v>
      </c>
      <c r="S48" s="7" t="s">
        <v>47</v>
      </c>
      <c r="T48" s="69">
        <v>796</v>
      </c>
      <c r="U48" s="69" t="s">
        <v>48</v>
      </c>
      <c r="V48" s="68">
        <v>1</v>
      </c>
      <c r="W48" s="68">
        <v>1198633.7900000007</v>
      </c>
      <c r="X48" s="110">
        <f>W48*V48</f>
        <v>1198633.7900000007</v>
      </c>
      <c r="Y48" s="111">
        <f>X48*1.12</f>
        <v>1342469.844800001</v>
      </c>
      <c r="Z48" s="69"/>
      <c r="AA48" s="17">
        <v>2015</v>
      </c>
      <c r="AB48" s="7" t="s">
        <v>262</v>
      </c>
    </row>
    <row r="49" spans="1:28">
      <c r="A49" s="32"/>
      <c r="B49" s="6" t="s">
        <v>42</v>
      </c>
      <c r="C49" s="7"/>
      <c r="D49" s="11"/>
      <c r="E49" s="11"/>
      <c r="F49" s="11"/>
      <c r="G49" s="13"/>
      <c r="H49" s="13"/>
      <c r="I49" s="13"/>
      <c r="J49" s="13"/>
      <c r="K49" s="9"/>
      <c r="L49" s="8"/>
      <c r="M49" s="1"/>
      <c r="N49" s="12"/>
      <c r="O49" s="8"/>
      <c r="P49" s="7"/>
      <c r="Q49" s="7"/>
      <c r="R49" s="7"/>
      <c r="S49" s="10"/>
      <c r="T49" s="9"/>
      <c r="U49" s="8"/>
      <c r="V49" s="9"/>
      <c r="W49" s="9"/>
      <c r="X49" s="36">
        <f>SUM(X45:X48)</f>
        <v>145656274.78999999</v>
      </c>
      <c r="Y49" s="36">
        <f>SUM(Y45:Y48)</f>
        <v>163135027.76479998</v>
      </c>
      <c r="Z49" s="37"/>
      <c r="AA49" s="9"/>
      <c r="AB49" s="9"/>
    </row>
    <row r="50" spans="1:28">
      <c r="A50" s="32"/>
      <c r="B50" s="6" t="s">
        <v>33</v>
      </c>
      <c r="C50" s="19"/>
      <c r="D50" s="20"/>
      <c r="E50" s="21"/>
      <c r="F50" s="21"/>
      <c r="G50" s="22"/>
      <c r="H50" s="21"/>
      <c r="I50" s="21"/>
      <c r="J50" s="21"/>
      <c r="K50" s="23"/>
      <c r="L50" s="23"/>
      <c r="M50" s="24"/>
      <c r="N50" s="25"/>
      <c r="O50" s="24"/>
      <c r="P50" s="26"/>
      <c r="Q50" s="23"/>
      <c r="R50" s="26"/>
      <c r="S50" s="26"/>
      <c r="T50" s="23"/>
      <c r="U50" s="27"/>
      <c r="V50" s="28"/>
      <c r="W50" s="29"/>
      <c r="X50" s="41"/>
      <c r="Y50" s="41"/>
      <c r="Z50" s="29"/>
      <c r="AA50" s="17"/>
      <c r="AB50" s="16"/>
    </row>
    <row r="51" spans="1:28" ht="76.5">
      <c r="A51" s="32" t="s">
        <v>98</v>
      </c>
      <c r="B51" s="69" t="s">
        <v>99</v>
      </c>
      <c r="C51" s="91" t="s">
        <v>31</v>
      </c>
      <c r="D51" s="46" t="s">
        <v>77</v>
      </c>
      <c r="E51" s="92" t="s">
        <v>78</v>
      </c>
      <c r="F51" s="93" t="s">
        <v>79</v>
      </c>
      <c r="G51" s="92" t="s">
        <v>80</v>
      </c>
      <c r="H51" s="93" t="s">
        <v>81</v>
      </c>
      <c r="I51" s="45" t="s">
        <v>82</v>
      </c>
      <c r="J51" s="45" t="s">
        <v>83</v>
      </c>
      <c r="K51" s="45" t="s">
        <v>39</v>
      </c>
      <c r="L51" s="94">
        <v>50</v>
      </c>
      <c r="M51" s="45">
        <v>710000000</v>
      </c>
      <c r="N51" s="47" t="s">
        <v>37</v>
      </c>
      <c r="O51" s="17" t="s">
        <v>84</v>
      </c>
      <c r="P51" s="45" t="s">
        <v>85</v>
      </c>
      <c r="Q51" s="94"/>
      <c r="R51" s="7" t="s">
        <v>101</v>
      </c>
      <c r="S51" s="71" t="s">
        <v>86</v>
      </c>
      <c r="T51" s="94"/>
      <c r="U51" s="94"/>
      <c r="V51" s="98"/>
      <c r="W51" s="99"/>
      <c r="X51" s="95">
        <v>8031240</v>
      </c>
      <c r="Y51" s="96">
        <f t="shared" ref="Y51:Y57" si="4">X51*1.12</f>
        <v>8994988.8000000007</v>
      </c>
      <c r="Z51" s="94" t="s">
        <v>75</v>
      </c>
      <c r="AA51" s="97">
        <v>2015</v>
      </c>
      <c r="AB51" s="94" t="s">
        <v>102</v>
      </c>
    </row>
    <row r="52" spans="1:28" ht="63.75">
      <c r="A52" s="32" t="s">
        <v>98</v>
      </c>
      <c r="B52" s="69" t="s">
        <v>100</v>
      </c>
      <c r="C52" s="91" t="s">
        <v>31</v>
      </c>
      <c r="D52" s="46" t="s">
        <v>88</v>
      </c>
      <c r="E52" s="92" t="s">
        <v>89</v>
      </c>
      <c r="F52" s="93" t="s">
        <v>90</v>
      </c>
      <c r="G52" s="92" t="s">
        <v>91</v>
      </c>
      <c r="H52" s="93" t="s">
        <v>92</v>
      </c>
      <c r="I52" s="45" t="s">
        <v>93</v>
      </c>
      <c r="J52" s="45" t="s">
        <v>94</v>
      </c>
      <c r="K52" s="45" t="s">
        <v>39</v>
      </c>
      <c r="L52" s="94">
        <v>50</v>
      </c>
      <c r="M52" s="45">
        <v>710000000</v>
      </c>
      <c r="N52" s="47" t="s">
        <v>37</v>
      </c>
      <c r="O52" s="17" t="s">
        <v>95</v>
      </c>
      <c r="P52" s="45" t="s">
        <v>96</v>
      </c>
      <c r="Q52" s="94"/>
      <c r="R52" s="7" t="s">
        <v>101</v>
      </c>
      <c r="S52" s="71" t="s">
        <v>97</v>
      </c>
      <c r="T52" s="94"/>
      <c r="U52" s="94"/>
      <c r="V52" s="98"/>
      <c r="W52" s="99"/>
      <c r="X52" s="95">
        <v>3564616.02</v>
      </c>
      <c r="Y52" s="96">
        <f t="shared" si="4"/>
        <v>3992369.9424000005</v>
      </c>
      <c r="Z52" s="94" t="s">
        <v>75</v>
      </c>
      <c r="AA52" s="97">
        <v>2015</v>
      </c>
      <c r="AB52" s="94" t="s">
        <v>102</v>
      </c>
    </row>
    <row r="53" spans="1:28" ht="63.75">
      <c r="A53" s="32" t="s">
        <v>127</v>
      </c>
      <c r="B53" s="69" t="s">
        <v>129</v>
      </c>
      <c r="C53" s="91" t="s">
        <v>31</v>
      </c>
      <c r="D53" s="100" t="s">
        <v>104</v>
      </c>
      <c r="E53" s="45" t="s">
        <v>105</v>
      </c>
      <c r="F53" s="93" t="s">
        <v>106</v>
      </c>
      <c r="G53" s="92" t="s">
        <v>107</v>
      </c>
      <c r="H53" s="93" t="s">
        <v>106</v>
      </c>
      <c r="I53" s="45" t="s">
        <v>108</v>
      </c>
      <c r="J53" s="93" t="s">
        <v>109</v>
      </c>
      <c r="K53" s="45" t="s">
        <v>36</v>
      </c>
      <c r="L53" s="71">
        <v>30</v>
      </c>
      <c r="M53" s="16">
        <v>710000000</v>
      </c>
      <c r="N53" s="12" t="s">
        <v>37</v>
      </c>
      <c r="O53" s="71" t="s">
        <v>110</v>
      </c>
      <c r="P53" s="45" t="s">
        <v>111</v>
      </c>
      <c r="Q53" s="71"/>
      <c r="R53" s="101" t="s">
        <v>128</v>
      </c>
      <c r="S53" s="71" t="s">
        <v>113</v>
      </c>
      <c r="T53" s="102"/>
      <c r="U53" s="102"/>
      <c r="V53" s="103"/>
      <c r="W53" s="104"/>
      <c r="X53" s="88">
        <v>35077878</v>
      </c>
      <c r="Y53" s="88">
        <f t="shared" si="4"/>
        <v>39287223.360000007</v>
      </c>
      <c r="Z53" s="71"/>
      <c r="AA53" s="97" t="s">
        <v>114</v>
      </c>
      <c r="AB53" s="94" t="s">
        <v>102</v>
      </c>
    </row>
    <row r="54" spans="1:28" ht="63.75">
      <c r="A54" s="32" t="s">
        <v>127</v>
      </c>
      <c r="B54" s="69" t="s">
        <v>130</v>
      </c>
      <c r="C54" s="91" t="s">
        <v>31</v>
      </c>
      <c r="D54" s="46" t="s">
        <v>104</v>
      </c>
      <c r="E54" s="92" t="s">
        <v>118</v>
      </c>
      <c r="F54" s="93" t="s">
        <v>119</v>
      </c>
      <c r="G54" s="92" t="s">
        <v>107</v>
      </c>
      <c r="H54" s="93" t="s">
        <v>120</v>
      </c>
      <c r="I54" s="93" t="s">
        <v>121</v>
      </c>
      <c r="J54" s="93" t="s">
        <v>122</v>
      </c>
      <c r="K54" s="45" t="s">
        <v>36</v>
      </c>
      <c r="L54" s="94">
        <v>30</v>
      </c>
      <c r="M54" s="45">
        <v>710000000</v>
      </c>
      <c r="N54" s="47" t="s">
        <v>37</v>
      </c>
      <c r="O54" s="7" t="s">
        <v>123</v>
      </c>
      <c r="P54" s="45" t="s">
        <v>124</v>
      </c>
      <c r="Q54" s="94"/>
      <c r="R54" s="101" t="s">
        <v>128</v>
      </c>
      <c r="S54" s="71" t="s">
        <v>113</v>
      </c>
      <c r="T54" s="94"/>
      <c r="U54" s="94"/>
      <c r="V54" s="98"/>
      <c r="W54" s="99"/>
      <c r="X54" s="95">
        <v>37671560</v>
      </c>
      <c r="Y54" s="96">
        <f t="shared" si="4"/>
        <v>42192147.200000003</v>
      </c>
      <c r="Z54" s="94"/>
      <c r="AA54" s="97" t="s">
        <v>114</v>
      </c>
      <c r="AB54" s="94" t="s">
        <v>102</v>
      </c>
    </row>
    <row r="55" spans="1:28" ht="51">
      <c r="A55" s="32" t="s">
        <v>140</v>
      </c>
      <c r="B55" s="69" t="s">
        <v>141</v>
      </c>
      <c r="C55" s="48" t="s">
        <v>31</v>
      </c>
      <c r="D55" s="46" t="s">
        <v>132</v>
      </c>
      <c r="E55" s="92" t="s">
        <v>133</v>
      </c>
      <c r="F55" s="93" t="s">
        <v>134</v>
      </c>
      <c r="G55" s="92" t="s">
        <v>135</v>
      </c>
      <c r="H55" s="93" t="s">
        <v>136</v>
      </c>
      <c r="I55" s="93"/>
      <c r="J55" s="93"/>
      <c r="K55" s="45" t="s">
        <v>39</v>
      </c>
      <c r="L55" s="94">
        <v>100</v>
      </c>
      <c r="M55" s="45">
        <v>710000000</v>
      </c>
      <c r="N55" s="47" t="s">
        <v>37</v>
      </c>
      <c r="O55" s="17" t="s">
        <v>84</v>
      </c>
      <c r="P55" s="45" t="s">
        <v>137</v>
      </c>
      <c r="Q55" s="94"/>
      <c r="R55" s="7" t="s">
        <v>101</v>
      </c>
      <c r="S55" s="71" t="s">
        <v>138</v>
      </c>
      <c r="T55" s="94"/>
      <c r="U55" s="94"/>
      <c r="V55" s="98"/>
      <c r="W55" s="99"/>
      <c r="X55" s="95">
        <v>400000</v>
      </c>
      <c r="Y55" s="96">
        <f t="shared" si="4"/>
        <v>448000.00000000006</v>
      </c>
      <c r="Z55" s="94" t="s">
        <v>139</v>
      </c>
      <c r="AA55" s="97">
        <v>2015</v>
      </c>
      <c r="AB55" s="94" t="s">
        <v>102</v>
      </c>
    </row>
    <row r="56" spans="1:28" ht="63.75">
      <c r="A56" s="32" t="s">
        <v>49</v>
      </c>
      <c r="B56" s="69" t="s">
        <v>183</v>
      </c>
      <c r="C56" s="48" t="s">
        <v>31</v>
      </c>
      <c r="D56" s="49" t="s">
        <v>143</v>
      </c>
      <c r="E56" s="50" t="s">
        <v>144</v>
      </c>
      <c r="F56" s="1" t="s">
        <v>145</v>
      </c>
      <c r="G56" s="51" t="s">
        <v>144</v>
      </c>
      <c r="H56" s="1" t="s">
        <v>146</v>
      </c>
      <c r="I56" s="46" t="s">
        <v>147</v>
      </c>
      <c r="J56" s="7" t="s">
        <v>148</v>
      </c>
      <c r="K56" s="9" t="s">
        <v>36</v>
      </c>
      <c r="L56" s="9">
        <v>70</v>
      </c>
      <c r="M56" s="16">
        <v>710000000</v>
      </c>
      <c r="N56" s="12" t="s">
        <v>149</v>
      </c>
      <c r="O56" s="7" t="s">
        <v>123</v>
      </c>
      <c r="P56" s="1" t="s">
        <v>137</v>
      </c>
      <c r="Q56" s="9"/>
      <c r="R56" s="52" t="s">
        <v>182</v>
      </c>
      <c r="S56" s="7" t="s">
        <v>47</v>
      </c>
      <c r="T56" s="53"/>
      <c r="U56" s="9"/>
      <c r="V56" s="9"/>
      <c r="W56" s="9"/>
      <c r="X56" s="88">
        <v>10982085.232142854</v>
      </c>
      <c r="Y56" s="88">
        <f t="shared" si="4"/>
        <v>12299935.459999999</v>
      </c>
      <c r="Z56" s="9"/>
      <c r="AA56" s="9">
        <v>2015</v>
      </c>
      <c r="AB56" s="94" t="s">
        <v>102</v>
      </c>
    </row>
    <row r="57" spans="1:28" ht="63.75">
      <c r="A57" s="32" t="s">
        <v>49</v>
      </c>
      <c r="B57" s="69" t="s">
        <v>184</v>
      </c>
      <c r="C57" s="48" t="s">
        <v>31</v>
      </c>
      <c r="D57" s="49" t="s">
        <v>143</v>
      </c>
      <c r="E57" s="50" t="s">
        <v>144</v>
      </c>
      <c r="F57" s="1" t="s">
        <v>146</v>
      </c>
      <c r="G57" s="51" t="s">
        <v>144</v>
      </c>
      <c r="H57" s="1" t="s">
        <v>146</v>
      </c>
      <c r="I57" s="46" t="s">
        <v>147</v>
      </c>
      <c r="J57" s="7" t="s">
        <v>152</v>
      </c>
      <c r="K57" s="9" t="s">
        <v>36</v>
      </c>
      <c r="L57" s="9">
        <v>70</v>
      </c>
      <c r="M57" s="16">
        <v>710000000</v>
      </c>
      <c r="N57" s="12" t="s">
        <v>149</v>
      </c>
      <c r="O57" s="7" t="s">
        <v>123</v>
      </c>
      <c r="P57" s="1" t="s">
        <v>153</v>
      </c>
      <c r="Q57" s="9"/>
      <c r="R57" s="52" t="s">
        <v>182</v>
      </c>
      <c r="S57" s="7" t="s">
        <v>47</v>
      </c>
      <c r="T57" s="53"/>
      <c r="U57" s="9"/>
      <c r="V57" s="9"/>
      <c r="W57" s="9"/>
      <c r="X57" s="88">
        <v>4381375.3124999991</v>
      </c>
      <c r="Y57" s="88">
        <f t="shared" si="4"/>
        <v>4907140.3499999996</v>
      </c>
      <c r="Z57" s="9"/>
      <c r="AA57" s="9">
        <v>2015</v>
      </c>
      <c r="AB57" s="94" t="s">
        <v>102</v>
      </c>
    </row>
    <row r="58" spans="1:28" ht="63.75">
      <c r="A58" s="32" t="s">
        <v>49</v>
      </c>
      <c r="B58" s="69" t="s">
        <v>185</v>
      </c>
      <c r="C58" s="91" t="s">
        <v>31</v>
      </c>
      <c r="D58" s="46" t="s">
        <v>155</v>
      </c>
      <c r="E58" s="92" t="s">
        <v>156</v>
      </c>
      <c r="F58" s="93" t="s">
        <v>157</v>
      </c>
      <c r="G58" s="92" t="s">
        <v>158</v>
      </c>
      <c r="H58" s="93" t="s">
        <v>159</v>
      </c>
      <c r="I58" s="93" t="s">
        <v>160</v>
      </c>
      <c r="J58" s="93" t="s">
        <v>161</v>
      </c>
      <c r="K58" s="45" t="s">
        <v>36</v>
      </c>
      <c r="L58" s="94">
        <v>70</v>
      </c>
      <c r="M58" s="45">
        <v>710000000</v>
      </c>
      <c r="N58" s="47" t="s">
        <v>37</v>
      </c>
      <c r="O58" s="7" t="s">
        <v>123</v>
      </c>
      <c r="P58" s="45" t="s">
        <v>137</v>
      </c>
      <c r="Q58" s="94"/>
      <c r="R58" s="7" t="s">
        <v>101</v>
      </c>
      <c r="S58" s="71" t="s">
        <v>47</v>
      </c>
      <c r="T58" s="94"/>
      <c r="U58" s="94"/>
      <c r="V58" s="98"/>
      <c r="W58" s="99"/>
      <c r="X58" s="95">
        <v>2529000</v>
      </c>
      <c r="Y58" s="96">
        <v>2529000</v>
      </c>
      <c r="Z58" s="94"/>
      <c r="AA58" s="97">
        <v>2015</v>
      </c>
      <c r="AB58" s="94" t="s">
        <v>102</v>
      </c>
    </row>
    <row r="59" spans="1:28" ht="76.5">
      <c r="A59" s="32" t="s">
        <v>49</v>
      </c>
      <c r="B59" s="69" t="s">
        <v>186</v>
      </c>
      <c r="C59" s="48" t="s">
        <v>31</v>
      </c>
      <c r="D59" s="49" t="s">
        <v>163</v>
      </c>
      <c r="E59" s="50" t="s">
        <v>164</v>
      </c>
      <c r="F59" s="1" t="s">
        <v>165</v>
      </c>
      <c r="G59" s="51" t="s">
        <v>166</v>
      </c>
      <c r="H59" s="1" t="s">
        <v>167</v>
      </c>
      <c r="I59" s="46" t="s">
        <v>168</v>
      </c>
      <c r="J59" s="7" t="s">
        <v>169</v>
      </c>
      <c r="K59" s="9" t="s">
        <v>39</v>
      </c>
      <c r="L59" s="9">
        <v>70</v>
      </c>
      <c r="M59" s="16">
        <v>710000000</v>
      </c>
      <c r="N59" s="47" t="s">
        <v>170</v>
      </c>
      <c r="O59" s="45" t="s">
        <v>171</v>
      </c>
      <c r="P59" s="1" t="s">
        <v>137</v>
      </c>
      <c r="Q59" s="9"/>
      <c r="R59" s="7" t="s">
        <v>101</v>
      </c>
      <c r="S59" s="7" t="s">
        <v>47</v>
      </c>
      <c r="T59" s="53"/>
      <c r="U59" s="9"/>
      <c r="V59" s="9"/>
      <c r="W59" s="9"/>
      <c r="X59" s="105">
        <v>7092986.5178571427</v>
      </c>
      <c r="Y59" s="105">
        <f>X59*1.12</f>
        <v>7944144.9000000004</v>
      </c>
      <c r="Z59" s="9"/>
      <c r="AA59" s="9">
        <v>2015</v>
      </c>
      <c r="AB59" s="94" t="s">
        <v>102</v>
      </c>
    </row>
    <row r="60" spans="1:28" ht="76.5">
      <c r="A60" s="32" t="s">
        <v>49</v>
      </c>
      <c r="B60" s="69" t="s">
        <v>187</v>
      </c>
      <c r="C60" s="48" t="s">
        <v>31</v>
      </c>
      <c r="D60" s="49" t="s">
        <v>163</v>
      </c>
      <c r="E60" s="50" t="s">
        <v>164</v>
      </c>
      <c r="F60" s="1" t="s">
        <v>165</v>
      </c>
      <c r="G60" s="51" t="s">
        <v>166</v>
      </c>
      <c r="H60" s="1" t="s">
        <v>167</v>
      </c>
      <c r="I60" s="46" t="s">
        <v>168</v>
      </c>
      <c r="J60" s="7" t="s">
        <v>169</v>
      </c>
      <c r="K60" s="9" t="s">
        <v>39</v>
      </c>
      <c r="L60" s="9">
        <v>70</v>
      </c>
      <c r="M60" s="16">
        <v>710000000</v>
      </c>
      <c r="N60" s="47" t="s">
        <v>170</v>
      </c>
      <c r="O60" s="45" t="s">
        <v>171</v>
      </c>
      <c r="P60" s="1" t="s">
        <v>153</v>
      </c>
      <c r="Q60" s="9"/>
      <c r="R60" s="7" t="s">
        <v>101</v>
      </c>
      <c r="S60" s="7" t="s">
        <v>47</v>
      </c>
      <c r="T60" s="53"/>
      <c r="U60" s="9"/>
      <c r="V60" s="9"/>
      <c r="W60" s="9"/>
      <c r="X60" s="105">
        <v>4255608.9732142901</v>
      </c>
      <c r="Y60" s="105">
        <f>X60*1.12</f>
        <v>4766282.0500000054</v>
      </c>
      <c r="Z60" s="9"/>
      <c r="AA60" s="9">
        <v>2015</v>
      </c>
      <c r="AB60" s="94" t="s">
        <v>102</v>
      </c>
    </row>
    <row r="61" spans="1:28" ht="51">
      <c r="A61" s="32" t="s">
        <v>49</v>
      </c>
      <c r="B61" s="69" t="s">
        <v>188</v>
      </c>
      <c r="C61" s="91" t="s">
        <v>31</v>
      </c>
      <c r="D61" s="46" t="s">
        <v>174</v>
      </c>
      <c r="E61" s="92" t="s">
        <v>175</v>
      </c>
      <c r="F61" s="93" t="s">
        <v>176</v>
      </c>
      <c r="G61" s="92" t="s">
        <v>177</v>
      </c>
      <c r="H61" s="93" t="s">
        <v>178</v>
      </c>
      <c r="I61" s="93" t="s">
        <v>179</v>
      </c>
      <c r="J61" s="93" t="s">
        <v>180</v>
      </c>
      <c r="K61" s="45" t="s">
        <v>39</v>
      </c>
      <c r="L61" s="94">
        <v>0</v>
      </c>
      <c r="M61" s="45">
        <v>710000000</v>
      </c>
      <c r="N61" s="47" t="s">
        <v>37</v>
      </c>
      <c r="O61" s="17" t="s">
        <v>84</v>
      </c>
      <c r="P61" s="45" t="s">
        <v>137</v>
      </c>
      <c r="Q61" s="94"/>
      <c r="R61" s="7" t="s">
        <v>101</v>
      </c>
      <c r="S61" s="71" t="s">
        <v>47</v>
      </c>
      <c r="T61" s="94"/>
      <c r="U61" s="94"/>
      <c r="V61" s="98"/>
      <c r="W61" s="99"/>
      <c r="X61" s="95">
        <v>610756.25</v>
      </c>
      <c r="Y61" s="96">
        <f>X61*1.12</f>
        <v>684047.00000000012</v>
      </c>
      <c r="Z61" s="94"/>
      <c r="AA61" s="97">
        <v>2015</v>
      </c>
      <c r="AB61" s="94" t="s">
        <v>102</v>
      </c>
    </row>
    <row r="62" spans="1:28" ht="51">
      <c r="A62" s="32" t="s">
        <v>49</v>
      </c>
      <c r="B62" s="69" t="s">
        <v>189</v>
      </c>
      <c r="C62" s="91" t="s">
        <v>31</v>
      </c>
      <c r="D62" s="46" t="s">
        <v>174</v>
      </c>
      <c r="E62" s="92" t="s">
        <v>175</v>
      </c>
      <c r="F62" s="93" t="s">
        <v>176</v>
      </c>
      <c r="G62" s="92" t="s">
        <v>177</v>
      </c>
      <c r="H62" s="93" t="s">
        <v>178</v>
      </c>
      <c r="I62" s="93" t="s">
        <v>179</v>
      </c>
      <c r="J62" s="93" t="s">
        <v>180</v>
      </c>
      <c r="K62" s="45" t="s">
        <v>39</v>
      </c>
      <c r="L62" s="94">
        <v>0</v>
      </c>
      <c r="M62" s="45">
        <v>710000000</v>
      </c>
      <c r="N62" s="47" t="s">
        <v>37</v>
      </c>
      <c r="O62" s="17" t="s">
        <v>84</v>
      </c>
      <c r="P62" s="45" t="s">
        <v>153</v>
      </c>
      <c r="Q62" s="94"/>
      <c r="R62" s="7" t="s">
        <v>101</v>
      </c>
      <c r="S62" s="71" t="s">
        <v>47</v>
      </c>
      <c r="T62" s="94"/>
      <c r="U62" s="94"/>
      <c r="V62" s="98"/>
      <c r="W62" s="99"/>
      <c r="X62" s="95">
        <v>256118.12499999997</v>
      </c>
      <c r="Y62" s="96">
        <f>X62*1.12</f>
        <v>286852.3</v>
      </c>
      <c r="Z62" s="94"/>
      <c r="AA62" s="97">
        <v>2015</v>
      </c>
      <c r="AB62" s="94" t="s">
        <v>102</v>
      </c>
    </row>
    <row r="63" spans="1:28" ht="51">
      <c r="A63" s="32" t="s">
        <v>38</v>
      </c>
      <c r="B63" s="69" t="s">
        <v>241</v>
      </c>
      <c r="C63" s="91" t="s">
        <v>31</v>
      </c>
      <c r="D63" s="46" t="s">
        <v>191</v>
      </c>
      <c r="E63" s="92" t="s">
        <v>192</v>
      </c>
      <c r="F63" s="93" t="s">
        <v>193</v>
      </c>
      <c r="G63" s="92" t="s">
        <v>194</v>
      </c>
      <c r="H63" s="93" t="s">
        <v>195</v>
      </c>
      <c r="I63" s="45" t="s">
        <v>196</v>
      </c>
      <c r="J63" s="45" t="s">
        <v>197</v>
      </c>
      <c r="K63" s="45" t="s">
        <v>36</v>
      </c>
      <c r="L63" s="94">
        <v>100</v>
      </c>
      <c r="M63" s="45">
        <v>710000000</v>
      </c>
      <c r="N63" s="47" t="s">
        <v>37</v>
      </c>
      <c r="O63" s="17" t="s">
        <v>84</v>
      </c>
      <c r="P63" s="45" t="s">
        <v>198</v>
      </c>
      <c r="Q63" s="94"/>
      <c r="R63" s="7" t="s">
        <v>240</v>
      </c>
      <c r="S63" s="71" t="s">
        <v>200</v>
      </c>
      <c r="T63" s="94"/>
      <c r="U63" s="94"/>
      <c r="V63" s="98"/>
      <c r="W63" s="99"/>
      <c r="X63" s="106">
        <v>7761600</v>
      </c>
      <c r="Y63" s="107">
        <v>7761600</v>
      </c>
      <c r="Z63" s="94"/>
      <c r="AA63" s="97">
        <v>2015</v>
      </c>
      <c r="AB63" s="94" t="s">
        <v>102</v>
      </c>
    </row>
    <row r="64" spans="1:28" ht="51">
      <c r="A64" s="32" t="s">
        <v>38</v>
      </c>
      <c r="B64" s="69" t="s">
        <v>242</v>
      </c>
      <c r="C64" s="91" t="s">
        <v>31</v>
      </c>
      <c r="D64" s="46" t="s">
        <v>202</v>
      </c>
      <c r="E64" s="92" t="s">
        <v>203</v>
      </c>
      <c r="F64" s="93" t="s">
        <v>204</v>
      </c>
      <c r="G64" s="92" t="s">
        <v>203</v>
      </c>
      <c r="H64" s="93" t="s">
        <v>204</v>
      </c>
      <c r="I64" s="45" t="s">
        <v>205</v>
      </c>
      <c r="J64" s="45" t="s">
        <v>206</v>
      </c>
      <c r="K64" s="45" t="s">
        <v>39</v>
      </c>
      <c r="L64" s="94">
        <v>50</v>
      </c>
      <c r="M64" s="45">
        <v>710000000</v>
      </c>
      <c r="N64" s="47" t="s">
        <v>37</v>
      </c>
      <c r="O64" s="17" t="s">
        <v>84</v>
      </c>
      <c r="P64" s="45" t="s">
        <v>207</v>
      </c>
      <c r="Q64" s="94"/>
      <c r="R64" s="7" t="s">
        <v>101</v>
      </c>
      <c r="S64" s="71" t="s">
        <v>208</v>
      </c>
      <c r="T64" s="94"/>
      <c r="U64" s="94"/>
      <c r="V64" s="98"/>
      <c r="W64" s="99"/>
      <c r="X64" s="95">
        <v>3014000</v>
      </c>
      <c r="Y64" s="96">
        <v>3375680.0000000005</v>
      </c>
      <c r="Z64" s="94" t="s">
        <v>75</v>
      </c>
      <c r="AA64" s="97">
        <v>2015</v>
      </c>
      <c r="AB64" s="94" t="s">
        <v>102</v>
      </c>
    </row>
    <row r="65" spans="1:28" ht="51">
      <c r="A65" s="32" t="s">
        <v>38</v>
      </c>
      <c r="B65" s="69" t="s">
        <v>243</v>
      </c>
      <c r="C65" s="91" t="s">
        <v>31</v>
      </c>
      <c r="D65" s="46" t="s">
        <v>202</v>
      </c>
      <c r="E65" s="92" t="s">
        <v>203</v>
      </c>
      <c r="F65" s="93" t="s">
        <v>204</v>
      </c>
      <c r="G65" s="92" t="s">
        <v>203</v>
      </c>
      <c r="H65" s="93" t="s">
        <v>204</v>
      </c>
      <c r="I65" s="45" t="s">
        <v>210</v>
      </c>
      <c r="J65" s="45" t="s">
        <v>211</v>
      </c>
      <c r="K65" s="45" t="s">
        <v>39</v>
      </c>
      <c r="L65" s="94">
        <v>50</v>
      </c>
      <c r="M65" s="45">
        <v>710000000</v>
      </c>
      <c r="N65" s="47" t="s">
        <v>37</v>
      </c>
      <c r="O65" s="17" t="s">
        <v>84</v>
      </c>
      <c r="P65" s="45" t="s">
        <v>212</v>
      </c>
      <c r="Q65" s="94"/>
      <c r="R65" s="7" t="s">
        <v>101</v>
      </c>
      <c r="S65" s="71" t="s">
        <v>208</v>
      </c>
      <c r="T65" s="94"/>
      <c r="U65" s="94"/>
      <c r="V65" s="98"/>
      <c r="W65" s="99"/>
      <c r="X65" s="95">
        <v>3038000</v>
      </c>
      <c r="Y65" s="96">
        <v>3402560.0000000005</v>
      </c>
      <c r="Z65" s="94" t="s">
        <v>75</v>
      </c>
      <c r="AA65" s="97">
        <v>2015</v>
      </c>
      <c r="AB65" s="94" t="s">
        <v>102</v>
      </c>
    </row>
    <row r="66" spans="1:28" ht="38.25">
      <c r="A66" s="32" t="s">
        <v>38</v>
      </c>
      <c r="B66" s="69" t="s">
        <v>244</v>
      </c>
      <c r="C66" s="91" t="s">
        <v>31</v>
      </c>
      <c r="D66" s="46" t="s">
        <v>214</v>
      </c>
      <c r="E66" s="92" t="s">
        <v>215</v>
      </c>
      <c r="F66" s="93" t="s">
        <v>216</v>
      </c>
      <c r="G66" s="92" t="s">
        <v>215</v>
      </c>
      <c r="H66" s="93" t="s">
        <v>216</v>
      </c>
      <c r="I66" s="45" t="s">
        <v>217</v>
      </c>
      <c r="J66" s="45" t="s">
        <v>218</v>
      </c>
      <c r="K66" s="45" t="s">
        <v>39</v>
      </c>
      <c r="L66" s="94">
        <v>100</v>
      </c>
      <c r="M66" s="45">
        <v>710000000</v>
      </c>
      <c r="N66" s="47" t="s">
        <v>37</v>
      </c>
      <c r="O66" s="17" t="s">
        <v>84</v>
      </c>
      <c r="P66" s="45" t="s">
        <v>137</v>
      </c>
      <c r="Q66" s="94"/>
      <c r="R66" s="7" t="s">
        <v>101</v>
      </c>
      <c r="S66" s="71" t="s">
        <v>208</v>
      </c>
      <c r="T66" s="94"/>
      <c r="U66" s="94"/>
      <c r="V66" s="98"/>
      <c r="W66" s="99"/>
      <c r="X66" s="95">
        <v>89856000</v>
      </c>
      <c r="Y66" s="96">
        <v>100638720.00000001</v>
      </c>
      <c r="Z66" s="94"/>
      <c r="AA66" s="97">
        <v>2015</v>
      </c>
      <c r="AB66" s="94" t="s">
        <v>102</v>
      </c>
    </row>
    <row r="67" spans="1:28" ht="38.25">
      <c r="A67" s="32" t="s">
        <v>38</v>
      </c>
      <c r="B67" s="69" t="s">
        <v>245</v>
      </c>
      <c r="C67" s="91" t="s">
        <v>31</v>
      </c>
      <c r="D67" s="46" t="s">
        <v>214</v>
      </c>
      <c r="E67" s="92" t="s">
        <v>215</v>
      </c>
      <c r="F67" s="93" t="s">
        <v>216</v>
      </c>
      <c r="G67" s="92" t="s">
        <v>215</v>
      </c>
      <c r="H67" s="93" t="s">
        <v>216</v>
      </c>
      <c r="I67" s="45" t="s">
        <v>220</v>
      </c>
      <c r="J67" s="45" t="s">
        <v>221</v>
      </c>
      <c r="K67" s="45" t="s">
        <v>39</v>
      </c>
      <c r="L67" s="94">
        <v>100</v>
      </c>
      <c r="M67" s="45">
        <v>710000000</v>
      </c>
      <c r="N67" s="47" t="s">
        <v>37</v>
      </c>
      <c r="O67" s="17" t="s">
        <v>84</v>
      </c>
      <c r="P67" s="45" t="s">
        <v>153</v>
      </c>
      <c r="Q67" s="94"/>
      <c r="R67" s="7" t="s">
        <v>101</v>
      </c>
      <c r="S67" s="71" t="s">
        <v>208</v>
      </c>
      <c r="T67" s="94"/>
      <c r="U67" s="94"/>
      <c r="V67" s="98"/>
      <c r="W67" s="99"/>
      <c r="X67" s="95">
        <v>25795000</v>
      </c>
      <c r="Y67" s="96">
        <v>28890400.000000004</v>
      </c>
      <c r="Z67" s="94"/>
      <c r="AA67" s="97">
        <v>2015</v>
      </c>
      <c r="AB67" s="94" t="s">
        <v>102</v>
      </c>
    </row>
    <row r="68" spans="1:28" ht="38.25">
      <c r="A68" s="32" t="s">
        <v>38</v>
      </c>
      <c r="B68" s="69" t="s">
        <v>246</v>
      </c>
      <c r="C68" s="91" t="s">
        <v>31</v>
      </c>
      <c r="D68" s="46" t="s">
        <v>223</v>
      </c>
      <c r="E68" s="92" t="s">
        <v>224</v>
      </c>
      <c r="F68" s="93" t="s">
        <v>225</v>
      </c>
      <c r="G68" s="92" t="s">
        <v>226</v>
      </c>
      <c r="H68" s="93" t="s">
        <v>227</v>
      </c>
      <c r="I68" s="45" t="s">
        <v>226</v>
      </c>
      <c r="J68" s="45" t="s">
        <v>227</v>
      </c>
      <c r="K68" s="45" t="s">
        <v>43</v>
      </c>
      <c r="L68" s="94">
        <v>100</v>
      </c>
      <c r="M68" s="45">
        <v>710000000</v>
      </c>
      <c r="N68" s="47" t="s">
        <v>37</v>
      </c>
      <c r="O68" s="17" t="s">
        <v>84</v>
      </c>
      <c r="P68" s="45" t="s">
        <v>137</v>
      </c>
      <c r="Q68" s="94"/>
      <c r="R68" s="7" t="s">
        <v>101</v>
      </c>
      <c r="S68" s="71" t="s">
        <v>208</v>
      </c>
      <c r="T68" s="94"/>
      <c r="U68" s="94"/>
      <c r="V68" s="98"/>
      <c r="W68" s="99"/>
      <c r="X68" s="95">
        <v>653000</v>
      </c>
      <c r="Y68" s="96">
        <v>731360.00000000012</v>
      </c>
      <c r="Z68" s="94"/>
      <c r="AA68" s="97">
        <v>2015</v>
      </c>
      <c r="AB68" s="94" t="s">
        <v>102</v>
      </c>
    </row>
    <row r="69" spans="1:28" ht="51">
      <c r="A69" s="32" t="s">
        <v>38</v>
      </c>
      <c r="B69" s="69" t="s">
        <v>247</v>
      </c>
      <c r="C69" s="91" t="s">
        <v>31</v>
      </c>
      <c r="D69" s="46" t="s">
        <v>229</v>
      </c>
      <c r="E69" s="92" t="s">
        <v>230</v>
      </c>
      <c r="F69" s="93" t="s">
        <v>231</v>
      </c>
      <c r="G69" s="92" t="s">
        <v>230</v>
      </c>
      <c r="H69" s="93" t="s">
        <v>231</v>
      </c>
      <c r="I69" s="45" t="s">
        <v>232</v>
      </c>
      <c r="J69" s="45" t="s">
        <v>231</v>
      </c>
      <c r="K69" s="45" t="s">
        <v>43</v>
      </c>
      <c r="L69" s="94">
        <v>100</v>
      </c>
      <c r="M69" s="45">
        <v>710000000</v>
      </c>
      <c r="N69" s="47" t="s">
        <v>37</v>
      </c>
      <c r="O69" s="17" t="s">
        <v>84</v>
      </c>
      <c r="P69" s="45" t="s">
        <v>233</v>
      </c>
      <c r="Q69" s="94"/>
      <c r="R69" s="7" t="s">
        <v>101</v>
      </c>
      <c r="S69" s="71" t="s">
        <v>208</v>
      </c>
      <c r="T69" s="94"/>
      <c r="U69" s="94"/>
      <c r="V69" s="98"/>
      <c r="W69" s="99"/>
      <c r="X69" s="95">
        <v>553000</v>
      </c>
      <c r="Y69" s="96">
        <v>619360.00000000012</v>
      </c>
      <c r="Z69" s="94"/>
      <c r="AA69" s="97">
        <v>2015</v>
      </c>
      <c r="AB69" s="94" t="s">
        <v>102</v>
      </c>
    </row>
    <row r="70" spans="1:28" ht="38.25">
      <c r="A70" s="32" t="s">
        <v>38</v>
      </c>
      <c r="B70" s="69" t="s">
        <v>248</v>
      </c>
      <c r="C70" s="91" t="s">
        <v>31</v>
      </c>
      <c r="D70" s="46" t="s">
        <v>229</v>
      </c>
      <c r="E70" s="92" t="s">
        <v>230</v>
      </c>
      <c r="F70" s="93" t="s">
        <v>231</v>
      </c>
      <c r="G70" s="92" t="s">
        <v>230</v>
      </c>
      <c r="H70" s="93" t="s">
        <v>231</v>
      </c>
      <c r="I70" s="45" t="s">
        <v>230</v>
      </c>
      <c r="J70" s="45" t="s">
        <v>231</v>
      </c>
      <c r="K70" s="45" t="s">
        <v>43</v>
      </c>
      <c r="L70" s="94">
        <v>100</v>
      </c>
      <c r="M70" s="45">
        <v>710000000</v>
      </c>
      <c r="N70" s="47" t="s">
        <v>37</v>
      </c>
      <c r="O70" s="17" t="s">
        <v>171</v>
      </c>
      <c r="P70" s="45" t="s">
        <v>124</v>
      </c>
      <c r="Q70" s="94"/>
      <c r="R70" s="7" t="s">
        <v>101</v>
      </c>
      <c r="S70" s="71" t="s">
        <v>208</v>
      </c>
      <c r="T70" s="94"/>
      <c r="U70" s="94"/>
      <c r="V70" s="98"/>
      <c r="W70" s="99"/>
      <c r="X70" s="95">
        <v>261397.5</v>
      </c>
      <c r="Y70" s="96">
        <v>292765.2</v>
      </c>
      <c r="Z70" s="94"/>
      <c r="AA70" s="97">
        <v>2015</v>
      </c>
      <c r="AB70" s="94" t="s">
        <v>102</v>
      </c>
    </row>
    <row r="71" spans="1:28" ht="76.5">
      <c r="A71" s="32" t="s">
        <v>283</v>
      </c>
      <c r="B71" s="69" t="s">
        <v>286</v>
      </c>
      <c r="C71" s="48" t="s">
        <v>31</v>
      </c>
      <c r="D71" s="49" t="s">
        <v>269</v>
      </c>
      <c r="E71" s="50" t="s">
        <v>270</v>
      </c>
      <c r="F71" s="1" t="s">
        <v>271</v>
      </c>
      <c r="G71" s="51" t="s">
        <v>272</v>
      </c>
      <c r="H71" s="1" t="s">
        <v>273</v>
      </c>
      <c r="I71" s="46" t="s">
        <v>274</v>
      </c>
      <c r="J71" s="7" t="s">
        <v>275</v>
      </c>
      <c r="K71" s="9" t="s">
        <v>39</v>
      </c>
      <c r="L71" s="9">
        <v>100</v>
      </c>
      <c r="M71" s="16">
        <v>710000000</v>
      </c>
      <c r="N71" s="47" t="s">
        <v>170</v>
      </c>
      <c r="O71" s="45" t="s">
        <v>261</v>
      </c>
      <c r="P71" s="1" t="s">
        <v>32</v>
      </c>
      <c r="Q71" s="9"/>
      <c r="R71" s="52" t="s">
        <v>276</v>
      </c>
      <c r="S71" s="7" t="s">
        <v>277</v>
      </c>
      <c r="T71" s="53"/>
      <c r="U71" s="9"/>
      <c r="V71" s="9"/>
      <c r="W71" s="9"/>
      <c r="X71" s="95">
        <v>6981670</v>
      </c>
      <c r="Y71" s="96">
        <f>X71</f>
        <v>6981670</v>
      </c>
      <c r="Z71" s="9"/>
      <c r="AA71" s="7" t="s">
        <v>284</v>
      </c>
      <c r="AB71" s="54" t="s">
        <v>285</v>
      </c>
    </row>
    <row r="72" spans="1:28" ht="75.75" customHeight="1">
      <c r="A72" s="32" t="s">
        <v>283</v>
      </c>
      <c r="B72" s="69" t="s">
        <v>287</v>
      </c>
      <c r="C72" s="48" t="s">
        <v>31</v>
      </c>
      <c r="D72" s="49" t="s">
        <v>269</v>
      </c>
      <c r="E72" s="50" t="s">
        <v>270</v>
      </c>
      <c r="F72" s="1" t="s">
        <v>271</v>
      </c>
      <c r="G72" s="51" t="s">
        <v>272</v>
      </c>
      <c r="H72" s="1" t="s">
        <v>273</v>
      </c>
      <c r="I72" s="46" t="s">
        <v>280</v>
      </c>
      <c r="J72" s="7" t="s">
        <v>281</v>
      </c>
      <c r="K72" s="9" t="s">
        <v>39</v>
      </c>
      <c r="L72" s="9">
        <v>100</v>
      </c>
      <c r="M72" s="16">
        <v>710000000</v>
      </c>
      <c r="N72" s="47" t="s">
        <v>170</v>
      </c>
      <c r="O72" s="45" t="s">
        <v>171</v>
      </c>
      <c r="P72" s="1" t="s">
        <v>137</v>
      </c>
      <c r="Q72" s="9"/>
      <c r="R72" s="52" t="s">
        <v>101</v>
      </c>
      <c r="S72" s="7" t="s">
        <v>277</v>
      </c>
      <c r="T72" s="53"/>
      <c r="U72" s="9"/>
      <c r="V72" s="9"/>
      <c r="W72" s="9"/>
      <c r="X72" s="95">
        <v>242667</v>
      </c>
      <c r="Y72" s="96">
        <f>X72</f>
        <v>242667</v>
      </c>
      <c r="Z72" s="9"/>
      <c r="AA72" s="7">
        <v>2015</v>
      </c>
      <c r="AB72" s="71" t="s">
        <v>288</v>
      </c>
    </row>
    <row r="73" spans="1:28" ht="75.75" customHeight="1">
      <c r="A73" s="32" t="s">
        <v>73</v>
      </c>
      <c r="B73" s="69" t="s">
        <v>308</v>
      </c>
      <c r="C73" s="145" t="s">
        <v>31</v>
      </c>
      <c r="D73" s="71" t="s">
        <v>290</v>
      </c>
      <c r="E73" s="71" t="s">
        <v>291</v>
      </c>
      <c r="F73" s="146" t="s">
        <v>292</v>
      </c>
      <c r="G73" s="71" t="s">
        <v>293</v>
      </c>
      <c r="H73" s="146" t="s">
        <v>292</v>
      </c>
      <c r="I73" s="146" t="s">
        <v>294</v>
      </c>
      <c r="J73" s="146" t="s">
        <v>295</v>
      </c>
      <c r="K73" s="147" t="s">
        <v>39</v>
      </c>
      <c r="L73" s="94">
        <v>50</v>
      </c>
      <c r="M73" s="45">
        <v>710000000</v>
      </c>
      <c r="N73" s="101" t="s">
        <v>170</v>
      </c>
      <c r="O73" s="17" t="s">
        <v>261</v>
      </c>
      <c r="P73" s="146" t="s">
        <v>32</v>
      </c>
      <c r="Q73" s="94"/>
      <c r="R73" s="52" t="s">
        <v>44</v>
      </c>
      <c r="S73" s="71" t="s">
        <v>74</v>
      </c>
      <c r="T73" s="94"/>
      <c r="U73" s="94"/>
      <c r="V73" s="98"/>
      <c r="W73" s="99"/>
      <c r="X73" s="98">
        <v>11961000</v>
      </c>
      <c r="Y73" s="98">
        <f t="shared" ref="Y73:Y74" si="5">X73*1.12</f>
        <v>13396320.000000002</v>
      </c>
      <c r="Z73" s="94"/>
      <c r="AA73" s="97">
        <v>2015</v>
      </c>
      <c r="AB73" s="71" t="s">
        <v>307</v>
      </c>
    </row>
    <row r="74" spans="1:28" ht="75.75" customHeight="1">
      <c r="A74" s="32" t="s">
        <v>73</v>
      </c>
      <c r="B74" s="69" t="s">
        <v>309</v>
      </c>
      <c r="C74" s="145" t="s">
        <v>31</v>
      </c>
      <c r="D74" s="71" t="s">
        <v>290</v>
      </c>
      <c r="E74" s="71" t="s">
        <v>291</v>
      </c>
      <c r="F74" s="146" t="s">
        <v>292</v>
      </c>
      <c r="G74" s="71" t="s">
        <v>293</v>
      </c>
      <c r="H74" s="146" t="s">
        <v>292</v>
      </c>
      <c r="I74" s="146" t="s">
        <v>297</v>
      </c>
      <c r="J74" s="146" t="s">
        <v>298</v>
      </c>
      <c r="K74" s="147" t="s">
        <v>39</v>
      </c>
      <c r="L74" s="94">
        <v>50</v>
      </c>
      <c r="M74" s="45">
        <v>710000000</v>
      </c>
      <c r="N74" s="101" t="s">
        <v>170</v>
      </c>
      <c r="O74" s="17" t="s">
        <v>261</v>
      </c>
      <c r="P74" s="146" t="s">
        <v>32</v>
      </c>
      <c r="Q74" s="94"/>
      <c r="R74" s="52" t="s">
        <v>44</v>
      </c>
      <c r="S74" s="71" t="s">
        <v>74</v>
      </c>
      <c r="T74" s="94"/>
      <c r="U74" s="94"/>
      <c r="V74" s="98"/>
      <c r="W74" s="99"/>
      <c r="X74" s="98">
        <v>7457000</v>
      </c>
      <c r="Y74" s="98">
        <f t="shared" si="5"/>
        <v>8351840.0000000009</v>
      </c>
      <c r="Z74" s="94"/>
      <c r="AA74" s="97">
        <v>2015</v>
      </c>
      <c r="AB74" s="71" t="s">
        <v>307</v>
      </c>
    </row>
    <row r="75" spans="1:28" ht="75.75" customHeight="1">
      <c r="A75" s="32" t="s">
        <v>51</v>
      </c>
      <c r="B75" s="69" t="s">
        <v>310</v>
      </c>
      <c r="C75" s="145" t="s">
        <v>31</v>
      </c>
      <c r="D75" s="71" t="s">
        <v>300</v>
      </c>
      <c r="E75" s="71" t="s">
        <v>301</v>
      </c>
      <c r="F75" s="146" t="s">
        <v>302</v>
      </c>
      <c r="G75" s="71" t="s">
        <v>301</v>
      </c>
      <c r="H75" s="146" t="s">
        <v>303</v>
      </c>
      <c r="I75" s="146" t="s">
        <v>304</v>
      </c>
      <c r="J75" s="146" t="s">
        <v>305</v>
      </c>
      <c r="K75" s="147" t="s">
        <v>39</v>
      </c>
      <c r="L75" s="94">
        <v>80</v>
      </c>
      <c r="M75" s="45">
        <v>710000000</v>
      </c>
      <c r="N75" s="101" t="s">
        <v>37</v>
      </c>
      <c r="O75" s="17" t="s">
        <v>84</v>
      </c>
      <c r="P75" s="146" t="s">
        <v>137</v>
      </c>
      <c r="Q75" s="94"/>
      <c r="R75" s="52" t="s">
        <v>101</v>
      </c>
      <c r="S75" s="71" t="s">
        <v>306</v>
      </c>
      <c r="T75" s="94"/>
      <c r="U75" s="94"/>
      <c r="V75" s="98"/>
      <c r="W75" s="99"/>
      <c r="X75" s="98">
        <v>624000</v>
      </c>
      <c r="Y75" s="98">
        <v>698880.00000000012</v>
      </c>
      <c r="Z75" s="94"/>
      <c r="AA75" s="97">
        <v>2015</v>
      </c>
      <c r="AB75" s="71" t="s">
        <v>102</v>
      </c>
    </row>
    <row r="76" spans="1:28">
      <c r="A76" s="32"/>
      <c r="B76" s="18" t="s">
        <v>34</v>
      </c>
      <c r="C76" s="48"/>
      <c r="D76" s="84"/>
      <c r="E76" s="84"/>
      <c r="F76" s="85"/>
      <c r="G76" s="86"/>
      <c r="H76" s="85"/>
      <c r="I76" s="85"/>
      <c r="J76" s="50"/>
      <c r="K76" s="9"/>
      <c r="L76" s="87"/>
      <c r="M76" s="16"/>
      <c r="N76" s="12"/>
      <c r="O76" s="71"/>
      <c r="P76" s="46"/>
      <c r="Q76" s="87"/>
      <c r="R76" s="52"/>
      <c r="S76" s="7"/>
      <c r="T76" s="87"/>
      <c r="U76" s="87"/>
      <c r="V76" s="87"/>
      <c r="W76" s="87"/>
      <c r="X76" s="65">
        <f>SUM(X51:X75)</f>
        <v>273051558.93071425</v>
      </c>
      <c r="Y76" s="65">
        <f>SUM(Y51:Y75)</f>
        <v>303715953.56239998</v>
      </c>
      <c r="Z76" s="87"/>
      <c r="AA76" s="9"/>
      <c r="AB76" s="7"/>
    </row>
    <row r="77" spans="1:28">
      <c r="A77" s="32"/>
      <c r="B77" s="18" t="s">
        <v>50</v>
      </c>
      <c r="C77" s="48"/>
      <c r="D77" s="49"/>
      <c r="E77" s="50"/>
      <c r="F77" s="1"/>
      <c r="G77" s="51"/>
      <c r="H77" s="1"/>
      <c r="I77" s="46"/>
      <c r="J77" s="7"/>
      <c r="K77" s="9"/>
      <c r="L77" s="9"/>
      <c r="M77" s="16"/>
      <c r="N77" s="47"/>
      <c r="O77" s="45"/>
      <c r="P77" s="1"/>
      <c r="Q77" s="9"/>
      <c r="R77" s="52"/>
      <c r="S77" s="7"/>
      <c r="T77" s="9"/>
      <c r="U77" s="9"/>
      <c r="V77" s="9"/>
      <c r="W77" s="9"/>
      <c r="X77" s="65">
        <f>X76+X49</f>
        <v>418707833.72071421</v>
      </c>
      <c r="Y77" s="65">
        <f>Y76+Y49</f>
        <v>466850981.32719994</v>
      </c>
      <c r="Z77" s="9"/>
      <c r="AA77" s="7"/>
      <c r="AB77" s="54"/>
    </row>
    <row r="78" spans="1:28">
      <c r="A78" s="32"/>
      <c r="B78" s="56"/>
      <c r="C78" s="57"/>
      <c r="D78" s="58"/>
      <c r="E78" s="59"/>
      <c r="F78" s="59"/>
      <c r="G78" s="60"/>
      <c r="H78" s="59"/>
      <c r="I78" s="59"/>
      <c r="J78" s="59"/>
      <c r="K78" s="61"/>
      <c r="L78" s="61"/>
      <c r="M78" s="62"/>
      <c r="N78" s="63"/>
      <c r="O78" s="62"/>
      <c r="P78" s="64"/>
      <c r="Q78" s="61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</row>
    <row r="79" spans="1:28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</row>
    <row r="80" spans="1:28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42"/>
      <c r="Y80" s="83">
        <f>Y42</f>
        <v>671789250.31451225</v>
      </c>
      <c r="Z80" s="32" t="s">
        <v>28</v>
      </c>
      <c r="AA80" s="32"/>
      <c r="AB80" s="32"/>
    </row>
    <row r="81" spans="24:26">
      <c r="X81" s="43"/>
      <c r="Y81" s="43">
        <f>Y77</f>
        <v>466850981.32719994</v>
      </c>
      <c r="Z81" s="33" t="s">
        <v>29</v>
      </c>
    </row>
    <row r="82" spans="24:26">
      <c r="X82" s="44"/>
      <c r="Y82" s="44">
        <v>12120662004.793169</v>
      </c>
    </row>
    <row r="83" spans="24:26">
      <c r="X83" s="44">
        <v>11915723735.805855</v>
      </c>
      <c r="Y83" s="44">
        <f>Y82-Y80+Y81</f>
        <v>11915723735.805857</v>
      </c>
    </row>
    <row r="84" spans="24:26">
      <c r="X84" s="44"/>
      <c r="Y84" s="44">
        <f>X83-Y83</f>
        <v>0</v>
      </c>
    </row>
    <row r="85" spans="24:26">
      <c r="X85" s="44"/>
      <c r="Y85" s="44"/>
    </row>
    <row r="86" spans="24:26">
      <c r="X86" s="44"/>
      <c r="Y86" s="44"/>
    </row>
    <row r="87" spans="24:26">
      <c r="X87" s="44"/>
      <c r="Y87" s="44"/>
    </row>
    <row r="88" spans="24:26">
      <c r="X88" s="31"/>
    </row>
    <row r="89" spans="24:26">
      <c r="X89" s="31"/>
    </row>
    <row r="90" spans="24:26">
      <c r="X90" s="31"/>
    </row>
    <row r="91" spans="24:26">
      <c r="X91" s="31"/>
    </row>
    <row r="92" spans="24:26">
      <c r="X92" s="31"/>
    </row>
    <row r="93" spans="24:26">
      <c r="X93" s="31"/>
    </row>
    <row r="94" spans="24:26">
      <c r="X94" s="31"/>
    </row>
    <row r="95" spans="24:26">
      <c r="X95" s="31"/>
    </row>
    <row r="96" spans="24:26">
      <c r="X96" s="31"/>
    </row>
    <row r="97" spans="24:24">
      <c r="X97" s="31"/>
    </row>
    <row r="98" spans="24:24">
      <c r="X98" s="31"/>
    </row>
    <row r="99" spans="24:24">
      <c r="X99" s="31"/>
    </row>
    <row r="100" spans="24:24">
      <c r="X100" s="31"/>
    </row>
    <row r="101" spans="24:24">
      <c r="X101" s="31"/>
    </row>
    <row r="102" spans="24:24">
      <c r="X102" s="31"/>
    </row>
    <row r="103" spans="24:24">
      <c r="X103" s="31"/>
    </row>
    <row r="104" spans="24:24">
      <c r="X104" s="31"/>
    </row>
    <row r="105" spans="24:24">
      <c r="X105" s="31"/>
    </row>
    <row r="106" spans="24:24">
      <c r="X106" s="31"/>
    </row>
    <row r="107" spans="24:24">
      <c r="X107" s="31"/>
    </row>
    <row r="108" spans="24:24">
      <c r="X108" s="31"/>
    </row>
    <row r="109" spans="24:24">
      <c r="X109" s="31"/>
    </row>
    <row r="110" spans="24:24">
      <c r="X110" s="31"/>
    </row>
    <row r="111" spans="24:24">
      <c r="X111" s="31"/>
    </row>
    <row r="112" spans="24:24">
      <c r="X112" s="31"/>
    </row>
    <row r="113" spans="24:24">
      <c r="X113" s="31"/>
    </row>
    <row r="114" spans="24:24">
      <c r="X114" s="31"/>
    </row>
    <row r="115" spans="24:24">
      <c r="X115" s="31"/>
    </row>
    <row r="116" spans="24:24">
      <c r="X116" s="31"/>
    </row>
    <row r="117" spans="24:24">
      <c r="X117" s="31"/>
    </row>
  </sheetData>
  <autoFilter ref="A6:AB77"/>
  <mergeCells count="1">
    <mergeCell ref="B4:AB4"/>
  </mergeCells>
  <pageMargins left="0.70866141732283472" right="0.70866141732283472" top="0.74803149606299213" bottom="0.74803149606299213" header="0.31496062992125984" footer="0.31496062992125984"/>
  <pageSetup paperSize="8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2015-08-10T11:27:58Z</dcterms:modified>
</cp:coreProperties>
</file>