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5" yWindow="1245" windowWidth="25215" windowHeight="5040"/>
  </bookViews>
  <sheets>
    <sheet name="План закупок" sheetId="1" r:id="rId1"/>
  </sheets>
  <definedNames>
    <definedName name="_xlnm._FilterDatabase" localSheetId="0" hidden="1">'План закупок'!$A$15:$AA$157</definedName>
  </definedNames>
  <calcPr calcId="145621"/>
</workbook>
</file>

<file path=xl/calcChain.xml><?xml version="1.0" encoding="utf-8"?>
<calcChain xmlns="http://schemas.openxmlformats.org/spreadsheetml/2006/main">
  <c r="X19" i="1" l="1"/>
  <c r="W22" i="1" l="1"/>
  <c r="W23" i="1" s="1"/>
  <c r="W154" i="1"/>
  <c r="W28" i="1"/>
  <c r="X153" i="1"/>
  <c r="X152" i="1"/>
  <c r="X34" i="1"/>
  <c r="X32" i="1" l="1"/>
  <c r="X151" i="1" l="1"/>
  <c r="X150" i="1" l="1"/>
  <c r="X149" i="1"/>
  <c r="X148" i="1"/>
  <c r="X99" i="1" l="1"/>
  <c r="X97" i="1"/>
  <c r="X147" i="1"/>
  <c r="X146" i="1"/>
  <c r="X95" i="1" l="1"/>
  <c r="W145" i="1" l="1"/>
  <c r="X145" i="1" s="1"/>
  <c r="V18" i="1"/>
  <c r="W18" i="1" s="1"/>
  <c r="X18" i="1" s="1"/>
  <c r="X144" i="1" l="1"/>
  <c r="X143" i="1"/>
  <c r="X93" i="1"/>
  <c r="X91" i="1"/>
  <c r="W142" i="1" l="1"/>
  <c r="X142" i="1" s="1"/>
  <c r="X74" i="1"/>
  <c r="X141" i="1" l="1"/>
  <c r="X140" i="1"/>
  <c r="X139" i="1"/>
  <c r="X138" i="1"/>
  <c r="X132" i="1" l="1"/>
  <c r="X131" i="1"/>
  <c r="X130" i="1"/>
  <c r="X129" i="1"/>
  <c r="X128" i="1" l="1"/>
  <c r="X127" i="1"/>
  <c r="X126" i="1" l="1"/>
  <c r="X125" i="1" l="1"/>
  <c r="X124" i="1"/>
  <c r="X123" i="1"/>
  <c r="X122" i="1"/>
  <c r="X121" i="1"/>
  <c r="X120" i="1"/>
  <c r="V17" i="1" l="1"/>
  <c r="X119" i="1" l="1"/>
  <c r="X117" i="1" l="1"/>
  <c r="X52" i="1" l="1"/>
  <c r="X51" i="1"/>
  <c r="X29" i="1" l="1"/>
  <c r="X108" i="1"/>
  <c r="X106" i="1" l="1"/>
  <c r="X107" i="1"/>
  <c r="X109" i="1"/>
  <c r="X54" i="1" l="1"/>
  <c r="X26" i="1" l="1"/>
  <c r="X53" i="1" l="1"/>
  <c r="W17" i="1" l="1"/>
  <c r="W19" i="1" s="1"/>
  <c r="X68" i="1" l="1"/>
  <c r="X67" i="1"/>
  <c r="X66" i="1"/>
  <c r="X27" i="1" l="1"/>
  <c r="X30" i="1" l="1"/>
  <c r="X115" i="1" l="1"/>
  <c r="X38" i="1" l="1"/>
  <c r="X17" i="1"/>
  <c r="X116" i="1"/>
  <c r="X118" i="1" l="1"/>
  <c r="X105" i="1" l="1"/>
  <c r="X104" i="1"/>
  <c r="X103" i="1"/>
  <c r="X102" i="1"/>
  <c r="X64" i="1" l="1"/>
  <c r="X61" i="1"/>
  <c r="X21" i="1"/>
  <c r="X23" i="1" s="1"/>
  <c r="X25" i="1"/>
  <c r="X31" i="1"/>
  <c r="X98" i="1" l="1"/>
  <c r="X96" i="1"/>
  <c r="X94" i="1" l="1"/>
  <c r="X92" i="1"/>
  <c r="X90" i="1"/>
  <c r="W89" i="1"/>
  <c r="X89" i="1" s="1"/>
  <c r="X88" i="1"/>
  <c r="X87" i="1"/>
  <c r="X86" i="1"/>
  <c r="X85" i="1"/>
  <c r="W84" i="1" l="1"/>
  <c r="X84" i="1" s="1"/>
  <c r="W83" i="1"/>
  <c r="X83" i="1" s="1"/>
  <c r="X82" i="1"/>
  <c r="W81" i="1"/>
  <c r="X81" i="1" s="1"/>
  <c r="X80" i="1"/>
  <c r="X78" i="1"/>
  <c r="X76" i="1"/>
  <c r="W75" i="1"/>
  <c r="X75" i="1" s="1"/>
  <c r="X73" i="1"/>
  <c r="W72" i="1"/>
  <c r="X72" i="1" s="1"/>
  <c r="X70" i="1"/>
  <c r="X69" i="1"/>
  <c r="X65" i="1" l="1"/>
  <c r="X63" i="1" l="1"/>
  <c r="X62" i="1"/>
  <c r="X60" i="1"/>
  <c r="X58" i="1"/>
  <c r="X57" i="1"/>
  <c r="X56" i="1"/>
  <c r="W55" i="1" l="1"/>
  <c r="X55" i="1" s="1"/>
  <c r="X50" i="1" l="1"/>
  <c r="X49" i="1"/>
  <c r="X48" i="1"/>
  <c r="X47" i="1"/>
  <c r="X46" i="1"/>
  <c r="X45" i="1"/>
  <c r="X44" i="1"/>
  <c r="X43" i="1" l="1"/>
  <c r="X42" i="1"/>
  <c r="X41" i="1"/>
  <c r="X40" i="1"/>
  <c r="W39" i="1"/>
  <c r="X37" i="1"/>
  <c r="X36" i="1"/>
  <c r="X35" i="1"/>
  <c r="X33" i="1"/>
  <c r="X156" i="1" l="1"/>
  <c r="X157" i="1" s="1"/>
  <c r="W155" i="1"/>
  <c r="W156" i="1" s="1"/>
  <c r="W157" i="1" s="1"/>
</calcChain>
</file>

<file path=xl/sharedStrings.xml><?xml version="1.0" encoding="utf-8"?>
<sst xmlns="http://schemas.openxmlformats.org/spreadsheetml/2006/main" count="2076" uniqueCount="813">
  <si>
    <t>АО "РД "КазМунайГаз"</t>
  </si>
  <si>
    <t>62.02.30.45.00.00.00</t>
  </si>
  <si>
    <t>Услуги по сопровождению и технической поддержке информационной системы</t>
  </si>
  <si>
    <t>Ақпараттық жүйені техникалық қамтамасыз ету және жүргізу бойынша қызмет атқарулар</t>
  </si>
  <si>
    <t>Услуги по сопровождению и развитию системы SAP</t>
  </si>
  <si>
    <t xml:space="preserve">SAP жүйесін жүргізу және  дамыту бойынша қызмет атқарулар </t>
  </si>
  <si>
    <t>ЭОТТ</t>
  </si>
  <si>
    <t>г.Астана, пр.Кабанбай батыра 17</t>
  </si>
  <si>
    <t>г.Астана</t>
  </si>
  <si>
    <t>авансовый платеж - 0%, оставшаяся часть в течение 30 р.д. с момента подписания акта оказанных услуг</t>
  </si>
  <si>
    <t>Услуги по технической поддержке системы SAP</t>
  </si>
  <si>
    <t xml:space="preserve">SAP жүйесін техникалық қамтамасыз ету бойынша қызмет атқарулар </t>
  </si>
  <si>
    <t xml:space="preserve">№ </t>
  </si>
  <si>
    <t>Наименование организации</t>
  </si>
  <si>
    <t>Код  ТРУ</t>
  </si>
  <si>
    <t xml:space="preserve">Наименование закупаемых товаров, работ и услуг </t>
  </si>
  <si>
    <t>Наименование закупаемых товаров, работ и услуг (на казахском языке)</t>
  </si>
  <si>
    <t xml:space="preserve">Краткая характеристика (описание) товаров, работ и услуг </t>
  </si>
  <si>
    <t>Краткая характеристика (описание) товаров, работ и услуг (на казахском языке)</t>
  </si>
  <si>
    <t>Дополнительная характеристика</t>
  </si>
  <si>
    <t>Дополнительная характеристика (на казахском языке)</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</si>
  <si>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</si>
  <si>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</si>
  <si>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</si>
  <si>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</si>
  <si>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</si>
  <si>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</si>
  <si>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</si>
  <si>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</si>
  <si>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</si>
  <si>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</si>
  <si>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</si>
  <si>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</si>
  <si>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</si>
  <si>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</si>
  <si>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</si>
  <si>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</si>
  <si>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</si>
  <si>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</si>
  <si>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У</t>
  </si>
  <si>
    <t>2 У</t>
  </si>
  <si>
    <t>81.10.10.10.00.00.00</t>
  </si>
  <si>
    <t>Услуги по комплексному обслуживанию объектов</t>
  </si>
  <si>
    <t>Объектілерге кешенді қызмет көрсету бойынша қызметтер</t>
  </si>
  <si>
    <t>Комплексное обслуживание объектов (общая уборка интерьера, вывоз мусора, обеспечение охраны и безопасности, услуги почты, прачечной)</t>
  </si>
  <si>
    <t>Объектілерге кешенді қызмет көрсету (интерьерді жалпы жинау, қоқыс шығару, күзетуді және қауіпсіздікті қамтамасыз ету, пошта, кір жуатын орын қызметтері)</t>
  </si>
  <si>
    <t>авансовый платеж - 0%, оставшаяся часть в течение 30 р.д. с момента подписания акта приема-передачи</t>
  </si>
  <si>
    <t>84.25.11.13.00.00.00</t>
  </si>
  <si>
    <t>Услуги противопожарной безопасности</t>
  </si>
  <si>
    <t>Өрт қауіпсіздігі қызметтері</t>
  </si>
  <si>
    <r>
      <t xml:space="preserve">Астана </t>
    </r>
    <r>
      <rPr>
        <sz val="11"/>
        <color indexed="10"/>
        <rFont val="Times New Roman"/>
        <family val="1"/>
        <charset val="204"/>
      </rPr>
      <t xml:space="preserve"> </t>
    </r>
    <r>
      <rPr>
        <sz val="11"/>
        <rFont val="Times New Roman"/>
        <family val="1"/>
        <charset val="204"/>
      </rPr>
      <t xml:space="preserve">қаласында «ҚазМұнайГаз» БӨ» әкімшілік ғимаратындағы ортке қарсы қызмет көрсету </t>
    </r>
  </si>
  <si>
    <t>ОИ</t>
  </si>
  <si>
    <t>ОВХ</t>
  </si>
  <si>
    <t>84.21.11.14.00.00.00</t>
  </si>
  <si>
    <t>Услуги по оформлению виз, консульский сбор</t>
  </si>
  <si>
    <t>Виза рәсімдеу бойынша қызметтер, консулдық алым</t>
  </si>
  <si>
    <t>Услуги визовой поддержки, консульский сбор/ Визовая поддержка для командированных сотрудников ЦА, расходы на консульские сборы</t>
  </si>
  <si>
    <t>ОА іссапарға жіберілген қызметкерлері үшін визалық қолдау, консулдық алымдарға арналған шығыстар</t>
  </si>
  <si>
    <t>ЭЦПП</t>
  </si>
  <si>
    <t>49.32.12.20.00.00.00</t>
  </si>
  <si>
    <t>Услуги по аренде легковых автомобилей с водителем</t>
  </si>
  <si>
    <t> Жеңіл автомобильдерді жүргізушісімен жалға беру бойынша қызметтер</t>
  </si>
  <si>
    <t>Аренда легковых автомобилей с предоставлением услуг водителя</t>
  </si>
  <si>
    <t>Жүргізуші қызметтерін ұсынумен жеңіл автомобильдерді жалға беру</t>
  </si>
  <si>
    <t>Автотранспортные услуги по разовым заявкам в г.г. Астана, Алматы.</t>
  </si>
  <si>
    <t>Астана, Алматы қалаларында біррретік тапсырыстар бойынша автокөліктік кызмет көрсетү</t>
  </si>
  <si>
    <t>29.20.40.16.00.00.00</t>
  </si>
  <si>
    <t>Техническое обслуживание автотранспорта</t>
  </si>
  <si>
    <t>Автокөлікке техникалық қызмет көрсету</t>
  </si>
  <si>
    <t>Техническое обслуживание  автотранспорта (замена масел, жидкостей, фильтров, тормозных колодок, свечей, ремней)</t>
  </si>
  <si>
    <t>Автокөлікке техникалық қызмет көрсету (майларын, сұйықтықтарын, сүзгілері, тежегіш қалыптарын, шырақтарын, белдіктерін ауыстыру)</t>
  </si>
  <si>
    <t>Комплексное техническое обслуживание автомобилей Общества</t>
  </si>
  <si>
    <t>Қоғамның автомобильдеріне  кешенді техникалық қызмет көрсету</t>
  </si>
  <si>
    <t>ноябрь, декабрь 2014 года</t>
  </si>
  <si>
    <t>45.20.30.10.10.00.00</t>
  </si>
  <si>
    <t>Услуги по мойке машин</t>
  </si>
  <si>
    <t>Машиналарды жуу бойынша қызметтер</t>
  </si>
  <si>
    <t>Комплекс услуг по мойке машин</t>
  </si>
  <si>
    <t>Машиналарды жуу бойынша қызметтер кешені</t>
  </si>
  <si>
    <t>65.12.21.10.00.00.01</t>
  </si>
  <si>
    <t>Услуги по страхованию (обязательному) гражданско-правовой ответственности автовладельца</t>
  </si>
  <si>
    <t>Автоиеленушіні азаматтық-құқықтық сақтандыру (міндетті) бойынша қызметтер</t>
  </si>
  <si>
    <t>Услуги по страхованию (обязательному) гражданско-правовой ответственности владельцев автотранспортных средств, перевозчиков, предприятий</t>
  </si>
  <si>
    <t>Автокөлік құралдарын иеленушілердің, тасымалдаушылардың, кәсіпорындардың азаматтық-құқықтық жауапкершілін сақтандыру (міндетті) бойынша қызметтер</t>
  </si>
  <si>
    <t>93.11.10.22.00.00.00</t>
  </si>
  <si>
    <t>Спорт залын жалға беру (пайдалану) қызметтер</t>
  </si>
  <si>
    <t>«ҚазМұнайГаз» БӨ» АҚ ОА қызметкерлері үшін футбол және волейбол бойынша жаттығу ойындарына арналған жабық спортзал ұсыну жөніндегі қызметтер</t>
  </si>
  <si>
    <t>3 У</t>
  </si>
  <si>
    <t>5 У</t>
  </si>
  <si>
    <t>6 У</t>
  </si>
  <si>
    <t>7 У</t>
  </si>
  <si>
    <t>8 У</t>
  </si>
  <si>
    <t>9 У</t>
  </si>
  <si>
    <t>10 У</t>
  </si>
  <si>
    <t>11 У</t>
  </si>
  <si>
    <t>12 У</t>
  </si>
  <si>
    <t>13 У</t>
  </si>
  <si>
    <t>1. Товары</t>
  </si>
  <si>
    <t>19.20.21.00.00.00.11.60.1</t>
  </si>
  <si>
    <t>Бензин</t>
  </si>
  <si>
    <t>Жанармай</t>
  </si>
  <si>
    <t>Неэтилированный и этилированный, произведенный для двигателей с искровым зажиганием: АИ-95</t>
  </si>
  <si>
    <t>Этилді емес және этилді,ұшқынмен жанатын қозғалтқыштар үшін: АИ-95</t>
  </si>
  <si>
    <t>Высокооктановый автомобильный бензин АИ-95</t>
  </si>
  <si>
    <t>Жоғары октанды АИ-95 автомобиль бензині</t>
  </si>
  <si>
    <t>DDP</t>
  </si>
  <si>
    <t>авансовый платеж - 30%, оставшаяся часть в течение 30 р.д. с момента подписания акта приема-передачи</t>
  </si>
  <si>
    <t>ОТПХ</t>
  </si>
  <si>
    <t>1 Т</t>
  </si>
  <si>
    <t>итого по товарам</t>
  </si>
  <si>
    <t>3. Услуги</t>
  </si>
  <si>
    <t>Услуги по предоставлению крытого спортивного зала для тренировочных игр по  футболу и волейболу для сотрудников ЦА АО "РД "КазМунайГаз"</t>
  </si>
  <si>
    <t>Услуги аренды (эксплуатации) спортивного зала</t>
  </si>
  <si>
    <t>г.Астана, г.Алматы</t>
  </si>
  <si>
    <t>Атырауская область, г.Атырау</t>
  </si>
  <si>
    <t>65.12.49.00.00.00.01</t>
  </si>
  <si>
    <t>Услуги по страхованию имущества</t>
  </si>
  <si>
    <t>Мүлікті сақтандыру қызметтері</t>
  </si>
  <si>
    <t>авансовый платеж - 100%</t>
  </si>
  <si>
    <t>65.12.50.20.00.00.01</t>
  </si>
  <si>
    <t>Услуги по страхованию ответственности должностных лиц</t>
  </si>
  <si>
    <t xml:space="preserve"> Лауазымды адамдардың жауаптылығын сақтандыру қызметтері</t>
  </si>
  <si>
    <t>Услуги по страхованию ответственности должностных лиц (страхование профессиональной ответственности)</t>
  </si>
  <si>
    <t xml:space="preserve"> Лауазымды адамдардың жауаптылығын сақтандыру қызметтер (профессионалды жауаптылықты сақтандыру)</t>
  </si>
  <si>
    <t>Услуги по страхованию ответственности директоров и должностных лиц и ответственнсти АО "РД "КазМунайГаз", связанной с ответственностью директоров и должностных лиц</t>
  </si>
  <si>
    <t>Директорлар мен лауазымды адамдардың жауаптылығын және «ҚазМұнайГаз» БӨ» АҚ-ның директорлар мен лауазымды адамдардың жауаптылығымен байланысты жауаптылығын сақтандыру қызметтері</t>
  </si>
  <si>
    <t>66.19.10.00.00.00.04</t>
  </si>
  <si>
    <t>Тіркегіштердің қызметтері</t>
  </si>
  <si>
    <t>Услуги независимого регистратора по ведению реестра акционеров</t>
  </si>
  <si>
    <t>Акционерлер тізімін жүргізу жөнінде тәуелсіз тіркегіш қызметтері</t>
  </si>
  <si>
    <t>66.19.10.00.00.00.02</t>
  </si>
  <si>
    <t>Услуги по листингу</t>
  </si>
  <si>
    <t>Листинг қызметтері</t>
  </si>
  <si>
    <t>Комиссия Казахстанской фондовой биржы</t>
  </si>
  <si>
    <t>Қазақстан қор биржасының комиссиясы</t>
  </si>
  <si>
    <t>ежеквартальная предоплата</t>
  </si>
  <si>
    <t>14 У</t>
  </si>
  <si>
    <t>15 У</t>
  </si>
  <si>
    <t>16 У</t>
  </si>
  <si>
    <t>17 У</t>
  </si>
  <si>
    <t>63.99.10.30.00.00.00</t>
  </si>
  <si>
    <t xml:space="preserve">Услуги информационные </t>
  </si>
  <si>
    <t>Ақпараттың кызметтер</t>
  </si>
  <si>
    <t xml:space="preserve">Услуги по предоставлению и (или) обработке информации  </t>
  </si>
  <si>
    <t>Ақпаратты жеткізу және өңдеу қызметтері</t>
  </si>
  <si>
    <t>Услуги по информационно-аналитическому обеспечению по деятельности нефтегазовой отрасли РК</t>
  </si>
  <si>
    <t>ҚР мұнай-газ саласының қызметі бойынша ақпараттық-талдаулық қамтамасыз ету жөніндегі қызмет көрсетулер</t>
  </si>
  <si>
    <t>авансовый платеж - 0%, оставшаяся часть в течение 30 рабочих дней с  момента представления оригинала счета-фактуры и оригинала акта выполненных работ</t>
  </si>
  <si>
    <t>18 У</t>
  </si>
  <si>
    <t>73.12.19.21.00.00.00</t>
  </si>
  <si>
    <t>Услуги по подготовке и размещению информационных материалов в средствах массовой информации</t>
  </si>
  <si>
    <t>Бұқаралық ақпарат құралдарында ақпараттық материалдарды дайындау мен әзірлеу бойынша қызметтер</t>
  </si>
  <si>
    <t>Ақпараттық материалдарды  аймақтық баспасөз және электрондық БАҚ-тарға орналастыру жөніндегі қызметтер. Имидждік материалдарды, жарнамалық модулдер мен ақпараттық хабарламаларды  дайындау және жалпы орналастыру аймақтық баспасөз және электрондық БАҚ-тарға орналастыру</t>
  </si>
  <si>
    <t>с даты заключения договора по 31 декабря 2015 года</t>
  </si>
  <si>
    <t>73.12.19.30.10.00.00</t>
  </si>
  <si>
    <t>Услуги по подготовке и размещению информационных материалов в печатных средствах массовой информации</t>
  </si>
  <si>
    <t>Басылымды бұқаралық ақпарат құралдарында ақпараттық материалдарды дайындау және орналастыру бойынша қызметтер</t>
  </si>
  <si>
    <t>Ақпараттық материалдарды  отандық баспасөз БАҚ-тарына орналастыру жөніндегі қызметтер. Имидждік материалдарды, жарнамалық модулдер мен ақпараттық хабарламаларды  дайындау және жалпы орналастыру алаңы кемінде 175 200 см2, отандық БАҚ-тарға орналастыру</t>
  </si>
  <si>
    <t>63.99.10.41.00.00.00</t>
  </si>
  <si>
    <t>Услуги по подписке на информационные ленты</t>
  </si>
  <si>
    <t>Ақпараттық таспаларға жазылу бойынша қызметтер</t>
  </si>
  <si>
    <t xml:space="preserve">Отандық ақпараттық агенттіктердегі жаңалықтар лентасына жазылу. "Интерфакс-Казахстан" ақпараттық агенттігі жаңалықтарының электронды лентасына жазылу
</t>
  </si>
  <si>
    <t>58.19.10.10.10.10.00</t>
  </si>
  <si>
    <t>Услуги по изданию корпоративной газеты</t>
  </si>
  <si>
    <t>Корпоративтік газетті шығару жөніндегі қызметтер</t>
  </si>
  <si>
    <t>Услуги по изданию корпоративной газеты. Түрлі-түсті ақ қағазға (90 гр.) басылымының  тиражы 8000 екі рет айына, форматы А3, корпоративішілік газетті басу. Қызмет көрсету өзіне газетті басуды, іріктеуді, кесуді, расфальцовкалауды, орауды, экспедициялауды, адресаттарға жеткізуді, аудармашылардың, журналистердің және газет шығару үшін қажетті басқа мамандардың қызметтерін қамтыйды</t>
  </si>
  <si>
    <t>53.10.11.30.12.00.00</t>
  </si>
  <si>
    <t>Услуги по подписке на периодические издания</t>
  </si>
  <si>
    <t>Мерзімді басылымдарға жазылу бойынша қызметтер</t>
  </si>
  <si>
    <t>Газеттер мен журналдарға жазылу бойынша қызметтер</t>
  </si>
  <si>
    <t>Қағазға басылған мерзімді баспасөз басылымдарын сатып алу (жазылу) жөніндегі қызметтер. Қазақстан Республикасында және шет елдерде шығатын газеттер мен журналдарға жазылу</t>
  </si>
  <si>
    <t>Услуги по приобретению периодических печатных изданий на бумажном носителе (подписка). Подписка на газеты и журналы, выпускаемые в РК и зарубежом.</t>
  </si>
  <si>
    <r>
      <rPr>
        <sz val="10"/>
        <color indexed="8"/>
        <rFont val="Times New Roman"/>
        <family val="1"/>
        <charset val="204"/>
      </rPr>
      <t>Подписка на ленту новостей в отечественных информационных агентствах.                                   Подписка на электронную ленту новостей информационного агентства "Интерфакс-Казахстан"</t>
    </r>
  </si>
  <si>
    <r>
      <rPr>
        <sz val="10"/>
        <color indexed="8"/>
        <rFont val="Times New Roman"/>
        <family val="1"/>
        <charset val="204"/>
      </rPr>
      <t>Услуги по приобретению периодических печатных изданий на бумажном носителе (подписка). Подписка на газеты и журналы, выпускаемые в РК и зарубежом.</t>
    </r>
  </si>
  <si>
    <t>19 У</t>
  </si>
  <si>
    <t>20 У</t>
  </si>
  <si>
    <t>21 У</t>
  </si>
  <si>
    <t>22 У</t>
  </si>
  <si>
    <t>23 У</t>
  </si>
  <si>
    <t>24 У</t>
  </si>
  <si>
    <t>25 У</t>
  </si>
  <si>
    <t>г.Актау, ИЦ</t>
  </si>
  <si>
    <t>Атырауская область</t>
  </si>
  <si>
    <t>Услуги оператора по контракту на недропользование №3577 от 16.06.2010г.на проведение разведки углеводородного сырья на  блоке   Каратон-Саркамыс</t>
  </si>
  <si>
    <t>26 У</t>
  </si>
  <si>
    <t>27 У</t>
  </si>
  <si>
    <t>28 У</t>
  </si>
  <si>
    <t>29 У</t>
  </si>
  <si>
    <t>30 У</t>
  </si>
  <si>
    <t>31 У</t>
  </si>
  <si>
    <t>80.10.12.16.00.00.00</t>
  </si>
  <si>
    <t>Услуги по вневедомственной охране стационарных объектов, а также персонала и имущества расположенных на этих объектах, от противоправных посягательств</t>
  </si>
  <si>
    <t>Тұрақты объектілерді, сондай-ақ ол объектілердегі персонал мен мүліктерді құқыққа қарсы қолсұғушылықтардан ведомствадан тыс күзету қызметтері</t>
  </si>
  <si>
    <t>авансовый платеж - 0%, оставшаяся часть в течении 30 рабочих дней с момента подписания акта выполненных работ</t>
  </si>
  <si>
    <t>74.90.20.41.20.00.00</t>
  </si>
  <si>
    <t>Услуги по обеспечению защиты государственных секретов</t>
  </si>
  <si>
    <t>Мемлекет-тік құпиялар-ды қорғауды қамтамасыз ету жөніндегі қызмет көрсетулер</t>
  </si>
  <si>
    <t>Мемлекеттік құпияларды қорғауды қамтамасыз ету жөніндегі кешенді қызмет көрсетулер</t>
  </si>
  <si>
    <t>құпиялық режимді қамтамасыз ету, құпиялық іс жүргізу, пайдаланыла-тын мемлекеттік құпияларды техникалық қорғауды ұйымдасты-ру</t>
  </si>
  <si>
    <t>авансовый платеж - 0%, оставшаяся часть в течении 30 рабочих дней с момента подписания акта    оказанных услуг</t>
  </si>
  <si>
    <t>Обеспечение режима секретности, ведение секретного делопроизводства, организация технической защиты используемых государственных секретов</t>
  </si>
  <si>
    <t>66.29.11.00.00.00.01</t>
  </si>
  <si>
    <t>Услуги актуариев</t>
  </si>
  <si>
    <t>Актуарийлер қызметтері</t>
  </si>
  <si>
    <t>Услуги по актуарной оценке обязательств по состоянию на 31 декабря 2014 года</t>
  </si>
  <si>
    <t>2014 жылдың 31 желтоқсанындағы жағдай бойынша міндеттемелерді пайымды бағалау жөніндегі қызмет көрсетулер</t>
  </si>
  <si>
    <t>авансовый платеж - 0%, оставшаяся часть в течение 30 р.д. с момента подписания акта выполненных работ</t>
  </si>
  <si>
    <t>с даты заключения договора по 28 февраля 2015 года</t>
  </si>
  <si>
    <t>49.50.11.50.10.10.10</t>
  </si>
  <si>
    <t xml:space="preserve">Услуги по применению депрессорных присадок </t>
  </si>
  <si>
    <t xml:space="preserve">Депрессорлық қосымдарды қолдану жөніндегі қызметтер </t>
  </si>
  <si>
    <t>Применение депрессорных присадок для обеспечения качества нефти при транспортировке</t>
  </si>
  <si>
    <t>Депрессорлық қосымдарды мұнайдың жүйесі бойынша тасымалдауға арналған талаптар  сәйкес келетін сапасын қамтамасыз ету үшін қолдану</t>
  </si>
  <si>
    <t>авансовый платеж - 0%, оставшаяся часть в течение 5 р.д. с момента подписания акта выполненных работ</t>
  </si>
  <si>
    <t>52.29.20.10.20.00.00</t>
  </si>
  <si>
    <t>Услуги по таможенному оформлению</t>
  </si>
  <si>
    <t>Кедендік ресмдеу жөніндегі қызметтер</t>
  </si>
  <si>
    <t>Комплекс услуг по таможенному оформлению</t>
  </si>
  <si>
    <t>Кедендік ресмдеу жөніндегі қызметтердің жиынтығы</t>
  </si>
  <si>
    <t>Услуги по таможенному оформлению товаров (нефти), перемещаемых через таможенную границу Российской Федерации и Таможенного Союза</t>
  </si>
  <si>
    <t xml:space="preserve">Ресей Федерациясының және Кеден Одағының  кедендік шекарасы арқылы өткізілетін тауарлырды кедендік ресімдеу жөніндегі қызмет көрсетулер
</t>
  </si>
  <si>
    <t>Российская Федерация, г.Москва</t>
  </si>
  <si>
    <t>52.29.19.10.10.00.00</t>
  </si>
  <si>
    <t>Услуги по транспортно-экспедиторскому обслуживанию</t>
  </si>
  <si>
    <t>Көліктік-экспедиторлық қызмет көрсету қызметтері</t>
  </si>
  <si>
    <t>Комплекс услуг по транспортно-экспедиторскому обслуживанию</t>
  </si>
  <si>
    <t>Көліктік-экспедиторлық қызмет көрсету жөніндегі қызметтердің жиынтығы</t>
  </si>
  <si>
    <r>
      <t>Транспортно-экспедиторские услуги, связанные с отгрузкой сырой нефти морским транспортом на морском терминале ЗАО "КТК-Р"</t>
    </r>
    <r>
      <rPr>
        <b/>
        <sz val="10"/>
        <color indexed="8"/>
        <rFont val="Times New Roman"/>
        <family val="1"/>
        <charset val="204"/>
      </rPr>
      <t xml:space="preserve"> </t>
    </r>
  </si>
  <si>
    <t>Теңіз көлігінің шикі мұнайды «КҚК-Р» ЖАҚ теңіз терминалында тиеуімен байланысты қөліктік-экспедиторлық қызмет көрсетулер</t>
  </si>
  <si>
    <t>74.90.12.30.10.00.00</t>
  </si>
  <si>
    <t>Услуги по оценке стоимости товарно-материальных ценностей</t>
  </si>
  <si>
    <t>Тауарлық, материалдық құндылықтарды бағалау қызметі</t>
  </si>
  <si>
    <t xml:space="preserve">Услуги по оценке (экспертиза) рыночной стоимости сырой нефти на экспорт </t>
  </si>
  <si>
    <t>Экспортталатын мұнайдың нарықтық құнын бағалау (экспертиза) қызмет көрсетулер</t>
  </si>
  <si>
    <t xml:space="preserve">январь
2015 года </t>
  </si>
  <si>
    <t>96.09.19.20.10.10.00</t>
  </si>
  <si>
    <t>Работы по проведению экспертизы о происхождении товара</t>
  </si>
  <si>
    <t>Услуги по предоставлению лицензий на право использования программного обеспечения профессионального</t>
  </si>
  <si>
    <t>Кәсіби программалық қамтамасыз етуiн қолдану құқығына лицензиялардың беруi бойынша қызмет</t>
  </si>
  <si>
    <t>Қызмет атқарулар ша жібер- лицензиялардың құқыққа пайдалану құқықты айтылмыш бағдарламалық қамсыздандыруды лицензиаттың эвм беретін бағдарламалық қамсыздандырудың игерушіліктері  кәсіби. Бұл ретте лицензиат немесе қандайда болмасын авторлық мүліктік құқықтарды алмайды</t>
  </si>
  <si>
    <t>Услуги по сопровождению программного обеспечения  для оформления таможенных документов</t>
  </si>
  <si>
    <t>Кедендік құжаттарды ресімдеу үшін бағдарламалық қамтамасыз етуді жүргізу жөніндегі қызмет көрсетулер.</t>
  </si>
  <si>
    <t>63.99.10.40.00.00.00</t>
  </si>
  <si>
    <t>Услуги по предоставлению информации международной информационной организацией</t>
  </si>
  <si>
    <t>Халықаралық ақпараттық ұйымның ақпаратты ұсыну жөніндегі қызметтері</t>
  </si>
  <si>
    <t xml:space="preserve">Услуги по информационному обеспечению котировками цен на нефть и нефтепродуктами в режиме реального времени  </t>
  </si>
  <si>
    <t xml:space="preserve"> Дәл уақытта режимінде мұнай мен мұнай өнімдерінің бағалар котировкалары бойынша ақпараттық қамтамасыз ету жөніндегі қызмет көрсетулер </t>
  </si>
  <si>
    <t xml:space="preserve">Информационно-аналитические издания по обзору международных рынков нефти и нефтепродуктов </t>
  </si>
  <si>
    <t>Халықаралық мұнай және мұнай өнімдері рыноктарын шолу жөніндегі ақпараттық-талдау басылымдары</t>
  </si>
  <si>
    <t>Ақпараттық жүйені сүйемелдеу және техникалық қолдау бойынша қызметтер</t>
  </si>
  <si>
    <t xml:space="preserve">Услуги по сопровождению программного обеспечения для расчета провозной платы Rail-Тариф </t>
  </si>
  <si>
    <t>Rail-Тариф тасу ақысын есептеу үшін бағдарламалық қамтамасыз етуді жүргізу  жөніндегі қызмет көрсетулер</t>
  </si>
  <si>
    <t>Халықаралық ақпараттық ұйымның ақпараттық қамтамассыз ету қызметі</t>
  </si>
  <si>
    <t xml:space="preserve">Подписка на ежедневные публикации ценового агентства на сырую нефть, стоимость фрахта нефтеналивных судов для перевозки нефти и перевозки светлых нефтепродуктов  </t>
  </si>
  <si>
    <t xml:space="preserve">Бағалар агенттігінің шикі мұнай, мұнай мен ашық мұнай өнімдерін тасымалдайтын мұнай тиейтін кемелердің фрахтысы құнының күнделікті жариялымдарына жазылу </t>
  </si>
  <si>
    <t>32 У</t>
  </si>
  <si>
    <t>33 У</t>
  </si>
  <si>
    <t>34 У</t>
  </si>
  <si>
    <t>35 У</t>
  </si>
  <si>
    <t>36 У</t>
  </si>
  <si>
    <t>37 У</t>
  </si>
  <si>
    <t>38 У</t>
  </si>
  <si>
    <t>39 У</t>
  </si>
  <si>
    <t>40 У</t>
  </si>
  <si>
    <t>Российская Федерация, г.Новороссийск</t>
  </si>
  <si>
    <t>Техникалық қолдау ақпарат жүйесінің қызметі</t>
  </si>
  <si>
    <t>Техническое сопровождение системы SAS FM</t>
  </si>
  <si>
    <t>SAS FM жүйесінің техниқалық қолдау</t>
  </si>
  <si>
    <t>41 У</t>
  </si>
  <si>
    <t>2. Работы</t>
  </si>
  <si>
    <t>Авансовый платеж - 0%, оставшаяся часть в течение 30 р.д. с момента подписания акта приема-передачи</t>
  </si>
  <si>
    <t>итого по работам</t>
  </si>
  <si>
    <t>1 Р</t>
  </si>
  <si>
    <t>53.10.19.10.30.10.00</t>
  </si>
  <si>
    <t xml:space="preserve">Услуги почтовые </t>
  </si>
  <si>
    <t>Пошталық қызмет көрсетулер</t>
  </si>
  <si>
    <t>Прием, обработка, хранение, передача, перевозка, доставка почтовых отправлений</t>
  </si>
  <si>
    <t>Пошталық жөнелтімдерді қабылдау, өңдеу, сақтау, тапсыру, тасымалдау, жеткізу</t>
  </si>
  <si>
    <t>анасовый платеж - 0 %, оставшаяся часть в течении 30 рабочих дней с момента подписания акта выполненных работ</t>
  </si>
  <si>
    <t>ОПРУ</t>
  </si>
  <si>
    <t>74.30.11.10.05.00.00</t>
  </si>
  <si>
    <t>Услуги по устному и письменному переводу</t>
  </si>
  <si>
    <t>Ауызша және жазбаша аударма жөніндегі қызмет көрсетулер</t>
  </si>
  <si>
    <t>Аудармашының қызмет көрсетулері</t>
  </si>
  <si>
    <t>42 У</t>
  </si>
  <si>
    <t>43 У</t>
  </si>
  <si>
    <t>44 У</t>
  </si>
  <si>
    <t>Выдаче сертификатов о происхождении товара</t>
  </si>
  <si>
    <t>61.90.10.10.00.00.00</t>
  </si>
  <si>
    <t>Услуги телекоммуникационные</t>
  </si>
  <si>
    <t>Телекоммуникациялық қызметтер</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</si>
  <si>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</si>
  <si>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Бейнеконференц байланыс, Интернет желісіне, деректерді беру арналарына, халықаралық және қалааралық байланыс және SIP телефониясына қолжетімділік қызметтерін көрсету</t>
  </si>
  <si>
    <t>Услуги доступа к сети Интернет, каналам передачи данных, международной и междугородней связи</t>
  </si>
  <si>
    <t>Ғаламтор желісіне, деректерді табыстау арнасына, халықаралық және қалааралық байланысқа шығу бойынша қызмет көрсету</t>
  </si>
  <si>
    <t>62.09.10.40.00.00.00</t>
  </si>
  <si>
    <t>Услуги по обслуживанию АТС</t>
  </si>
  <si>
    <t>АТС қызмет көрсетуі бойынша қызметтер</t>
  </si>
  <si>
    <t>Услуги по техническому обслуживанию, настройке автоматических телефонных станций</t>
  </si>
  <si>
    <t>Автоматтандырылған телефон станцияларын жөнге келтіру, техникалық қызмет көрсету бойынша қызметтер</t>
  </si>
  <si>
    <t>Услуги по техническому обслуживанию, сопровождению телефонной станции и оборудования телефонной связи</t>
  </si>
  <si>
    <t>Телефон станциясын және телефон байланыс жабдығын техникалық қызмет көрсету және қолдау бойынша қызметтер</t>
  </si>
  <si>
    <t>61.10.11.06.01.00.00</t>
  </si>
  <si>
    <t>Услуги телефонной связи</t>
  </si>
  <si>
    <t>Телефон байланысының қызметтері</t>
  </si>
  <si>
    <t>Услуги фиксированной местной, междугородней, международной телефонной связи  - доступ и пользование</t>
  </si>
  <si>
    <t>Нақты жергілікті, қалааралық, халықаралық телефон байланысы қызметтері – қатынау және пайдалану</t>
  </si>
  <si>
    <t>Услуги организации телефонной оперативной производственной связи</t>
  </si>
  <si>
    <t>Оперативнтік өндірістік телефон байланысын ұйымдастыру жөніндегі қызметтер</t>
  </si>
  <si>
    <t>62.09.20.10.10.20.00</t>
  </si>
  <si>
    <t>Услуги по администрированию и техническому обслуживанию программно-аппаратного комплекса</t>
  </si>
  <si>
    <t>Бағдарламалық-аппараттық кешенді әкімшілендіру және техникалық қызмет көрсету бойынша қызметтер</t>
  </si>
  <si>
    <t>Услуги по техническому обслуживанию и сопровождению объектов ИТ-инфраструктуры</t>
  </si>
  <si>
    <t>ИТ-инфрақұрылымның объектілерін техникалық қызмет көрсету және қолдау қызметтер</t>
  </si>
  <si>
    <t>84.24.19.10.10.00.00</t>
  </si>
  <si>
    <t>Услуги по техническому обслуживанию и ремонту систем охранно-пожарной безопасности</t>
  </si>
  <si>
    <t>Күзет-өрт қауіпсіздігі жүйелеріне техникалық қызмет көрсету және жөндеу жөніндегі қызметтер</t>
  </si>
  <si>
    <t>Услуги по техническому обслуживанию интегрированной системы безопасности, пожарной сигнализации и автоматизированного пожаротушения</t>
  </si>
  <si>
    <t xml:space="preserve">Ықпалдастырылған  қауіпсіздік жүйелеріне, автоматты өрт дабылына және автоматтандырылған өрт сөндіруге техникалық қызмет көрсету жөніндегі қызметтер  </t>
  </si>
  <si>
    <t>Услуги технического обслуживания и сопровождения сервера GPS мониторинга</t>
  </si>
  <si>
    <t>GPS-мониторинг жүйесінің техникалық көрсету және қолдау қызметтер</t>
  </si>
  <si>
    <t>62.09.20.10.17.00.00</t>
  </si>
  <si>
    <t>Услуги по администрированию и техническому обслуживанию прикладного программного обеспечения</t>
  </si>
  <si>
    <t>Қолданбалы бағдарламалық қамтамасыз етудің техникалық қызмет көрсетуі мен әкімшілендіру бойынша қызметтер</t>
  </si>
  <si>
    <t>Администрирование и техническое обслуживание программного обеспечения прикладного</t>
  </si>
  <si>
    <t>Бағдарламалық қамтамасыз етудің қолданбалы техникалық қызмет көрсетуі мен әкімшілендіру бойынша қызметтер</t>
  </si>
  <si>
    <t>Услуги по техническому обслуживанию и сопровождению системы электронного документооборота</t>
  </si>
  <si>
    <t>Электронды құжат айналысын техникалық қызмет көрсету және қолдау қызметтер</t>
  </si>
  <si>
    <t>Услуги по техническому обслуживанию и сопровождению интеграционной сервисной шины</t>
  </si>
  <si>
    <t>Интеграциялық сервистік шинаны техникалық қызмет көрсету және қолдау қызметтер</t>
  </si>
  <si>
    <t>Услуги по техническому обслуживанию и сопровождению электронного архива</t>
  </si>
  <si>
    <t>Электронды мұрағатты техникалық қызмет көрсету және қолдау қызметтер</t>
  </si>
  <si>
    <t>Услуги по техническому обслуживанию и сопровождению системы ТБД (Территориально-распределенный банк данных геолого-геофизической и промысловой информации)</t>
  </si>
  <si>
    <t>ТБД (Кәсіпшілік және геолог-геофизикалық ақпараттың территориалды бөлінген деректер банкі) жүйесін техникалық қызмет көрсету және қолдау бойынша қызметтер</t>
  </si>
  <si>
    <t>74.90.19.36.10.10.10</t>
  </si>
  <si>
    <t>Услуги по оказанию информационно-аналитической, экспертной, консультативной помощи и исследований в сфере культуры и информации</t>
  </si>
  <si>
    <t>Мәдениет және ақпарат саласында зерттеу, ақпараттық-аналитаикалық, эксперттік және консультативтік көмек көрсетуді қамтамасыз ету қызметтері</t>
  </si>
  <si>
    <t>Мәдениет және ақпарат саласындағы ақпараттық-талдау, сараптамалық, консультациялық көмек көрсету және зерттеу жөніндегі қызметтер</t>
  </si>
  <si>
    <t>Услуги по подписке на информационную систему «Параграф»</t>
  </si>
  <si>
    <t>«Параграф» ақпараттық жүйесіне жазылуды қызметтері</t>
  </si>
  <si>
    <t>Услуги по подписке на информационную систему сайта BUHGALTER.KZ и BUH.KZ</t>
  </si>
  <si>
    <t>BUH.KZ және BUHGALTER.KZ сайттарының ақпараттық жүйесіне жазылуды қамтамасыз ету қызметтері</t>
  </si>
  <si>
    <t>45 У</t>
  </si>
  <si>
    <t>46 У</t>
  </si>
  <si>
    <t>47 У</t>
  </si>
  <si>
    <t>48 У</t>
  </si>
  <si>
    <t>49 У</t>
  </si>
  <si>
    <t>50 У</t>
  </si>
  <si>
    <t>51 У</t>
  </si>
  <si>
    <t>52 У</t>
  </si>
  <si>
    <t>53 У</t>
  </si>
  <si>
    <t>54 У</t>
  </si>
  <si>
    <t>55 У</t>
  </si>
  <si>
    <t>56 У</t>
  </si>
  <si>
    <t>с даты заключения договора по 30 апреля 2015 года</t>
  </si>
  <si>
    <t>г.Атырау, ИЦ</t>
  </si>
  <si>
    <t>Услуги организации оперативной производственной связи Билайн</t>
  </si>
  <si>
    <t>Билайн жедел өндірістік байланысын ұйымдастыру жөніндегі қызмет көрсетулер</t>
  </si>
  <si>
    <t>61.20.11.10.00.00.00</t>
  </si>
  <si>
    <t xml:space="preserve">Услуги мобильной связи </t>
  </si>
  <si>
    <t>Ұялы байланыс қызметтері</t>
  </si>
  <si>
    <t>Услуги мобильной связи - доступ и пользование</t>
  </si>
  <si>
    <t>Ұялы байланыс қызметтері – рұқсат және пайдалану</t>
  </si>
  <si>
    <t>Сотовая связь для руководства и сотрудников</t>
  </si>
  <si>
    <t>Басшылар және әріптестер үшін ұялы байланыс қызметтері</t>
  </si>
  <si>
    <t>Бағдарлама-аппараттық кешенге техникалық және әкімшілік басқару қызметін көрсету</t>
  </si>
  <si>
    <t>Услуги по техобслуживанию объектов ИТ-инфраструктуры</t>
  </si>
  <si>
    <t>ИТ-инфрақұрылымның объектілерін техникалық қызмет көрсетуі бойынша көмегі</t>
  </si>
  <si>
    <t xml:space="preserve"> ИТ-инфрақұрылымның объектілерін техникалық қызмет көрсетуі бойынша көмегі</t>
  </si>
  <si>
    <t xml:space="preserve"> Қолданбалы бағдарламалық қамтамасыз етудің техникалық қызмет көрсетуі мен әкімшілендіру бойынша қызметтер</t>
  </si>
  <si>
    <t>Услуги по техническому сопровождению системы электронного документооборота</t>
  </si>
  <si>
    <t>Электронды құжат айналысын техникалық қолдау қызметі</t>
  </si>
  <si>
    <t>57 У</t>
  </si>
  <si>
    <t>58 У</t>
  </si>
  <si>
    <t>59 У</t>
  </si>
  <si>
    <t>60 У</t>
  </si>
  <si>
    <t>61 У</t>
  </si>
  <si>
    <t>62 У</t>
  </si>
  <si>
    <t>63 У</t>
  </si>
  <si>
    <t>64 У</t>
  </si>
  <si>
    <t>Республика Казахстан, ИЦ</t>
  </si>
  <si>
    <t>52.29.20.20.20.00.00</t>
  </si>
  <si>
    <t>Услуги транспортные вспомогательные и дополнительные прочие, не включенные в другие группировки</t>
  </si>
  <si>
    <t>Басқа топтамаларға кіргізілмеген көліктік, қосалқы және басқа да қосымша қызметтер</t>
  </si>
  <si>
    <t>Услуги автотранспорта для сопровождения инженерно-геологических работ филиала «Инженерный центр» на месторождениях АО "Озенмунайгаз"</t>
  </si>
  <si>
    <t xml:space="preserve">"Өзенмұнайгаз" АҚ кен орындарында "Инженерлік орталық" филиалының инженерлік-геологиялық жұмыстарын алып жүру үшін автокөліктік қызмет көрсету </t>
  </si>
  <si>
    <t xml:space="preserve">"Ембімұнайгаз" АҚ кен орындарында "Инженерлік орталық" филиалының инженерлік-геологиялық жұмыстарын алып жүру үшін автокөліктік қызмет көрсету </t>
  </si>
  <si>
    <t>65 У</t>
  </si>
  <si>
    <t>66 У</t>
  </si>
  <si>
    <t>Мангистауская область, г.Актау, ИЦ</t>
  </si>
  <si>
    <t>Услуги автотранспорта для сопровождения инженерно-геологических работ филиала «Инженерный центр» на месторождениях АО "Эмбамунайгаз"</t>
  </si>
  <si>
    <t>65.12.12.10.00.00.01</t>
  </si>
  <si>
    <t>Услуги по страхованию от болезней</t>
  </si>
  <si>
    <t>Аурудан сақтандыру қызметтері</t>
  </si>
  <si>
    <t>Медицинское страхование работников и членов их семей на случай болезни</t>
  </si>
  <si>
    <t>Қызметкерлер мен олардың отбасы мүшелерін науқастану жағдайына медициналық сақтандыру</t>
  </si>
  <si>
    <t>Республика Казахстан, ЦА</t>
  </si>
  <si>
    <t>авансовый платеж "90%", оставшаяся часть в течение 30 р.д. с момента подписания акта приема-передачи</t>
  </si>
  <si>
    <t>67 У</t>
  </si>
  <si>
    <t>68 У</t>
  </si>
  <si>
    <t>Услуги добровольного медицинского страхования 275 работников АО "РД "КазМунайГаз"</t>
  </si>
  <si>
    <t xml:space="preserve">"ҚазМұнайГаз" БӨ" АҚ 275 қызметкерлерін ерікті медициналық сақтандыру қызметі </t>
  </si>
  <si>
    <t>Услуги добровольного медицинского страхования 132 работников филиала "Инженерный центр"</t>
  </si>
  <si>
    <t xml:space="preserve">"Инженерлік Орталық" филиалдын 132 қызметкерлерін ерікті медициналық сақтандыру қызметі </t>
  </si>
  <si>
    <t>69.20.22.15.00.00.00</t>
  </si>
  <si>
    <t>Услуги по подготовке годового отчета</t>
  </si>
  <si>
    <t>Жылдық есепті дайындау жөніндегі қызметтер</t>
  </si>
  <si>
    <t>Услуги по подготовке годового отчета АО "РД КМГ" и его продвижению на рынке. Подготовка годового отчета за 2014 год, включая разработку дизайн-концепции и структуры, копирайтинг, подбор материалов и фотографий, верстка отчета, подготовка прочих языковых версий, печать, распространение, а также подготовка электронной версии отчета.</t>
  </si>
  <si>
    <t>«ҚМГ» БӨ» АҚ-ның жылдық есебін дайындау және оны рынокта ілгерілету жөніндегі қызмет көрсетулер. Дизайн-тұжырымдама мен құрылымды әзірлеуді, копирайтингті, материалдар мен фото суреттерді іріктеуді, есепті беттеуді, өзге тілдердегі нұсқаларын дайындауды, басып шығаруды, таратуды, сондай-ақ есептің электрондық нұсқасын дайындауды қоса алғанда 2013 жылға арналған жылдық есепті дайындау</t>
  </si>
  <si>
    <t>94.11.10.15.10.10.00</t>
  </si>
  <si>
    <t xml:space="preserve">Услуги по связям с инвесторами </t>
  </si>
  <si>
    <t xml:space="preserve">Инвесторлармен байланыстар бойынша 
іс-шараларды қолдау жөніндегі қызметтер
</t>
  </si>
  <si>
    <t>Коммуникация с инвесторами, акционерами, инвестиционными банками</t>
  </si>
  <si>
    <t xml:space="preserve">
Халықаралық талаптарға сай инвесторлармен, акционерлермен, инвестициялық банктермен қарым-қатынастар
</t>
  </si>
  <si>
    <t>Услуги по поддержке мероприятий по связям с инвесторами. Стандартный набор услуг, обычно оплачивается ежемесячно и дает возможность обращаться к консультантам в любое время по текущим вопросам, включая квартальные финансовые пресс-релизы, обновление стандартных презентаций для инвесторов, поддержка участия в инвестиционных мероприятиях и ряд организационных услуг на проектной основе, в том числе ежегодное исследование структуры акционеров, proxy solicitation.</t>
  </si>
  <si>
    <t xml:space="preserve">Инвесторлармен байланыстар бойынша 
іс-шараларды қолдау жөніндегі қызметтер. Қызметтердің стандартты жиынтығы үшін төлем әдетте ай сайын жүргізіледі және ағымдағы мәселелер бойынша кеңесшілерге кез келген уақытта хабарласуға мүмкіндік береді, оның ішінде тоқсандық қаржылық баспасөз-релиздер, инвесторлар үшін стандартты тұсаукесерлерді жаңарту, инвестициялық іс-шараларға қатысуды қолдау және акционерлердің құрылымын жыл сайын зерттеуді қоса есептегенде жобалық негіздегі ұйымдастырулық қызмет көрсетулер, proxy solicitation.
</t>
  </si>
  <si>
    <t>Страны Европы, США, Восточной Азии (Сингапур, Гонконг, Китай)</t>
  </si>
  <si>
    <t>74.90.12.19.14.00.00</t>
  </si>
  <si>
    <t>Услуги коммерческие брокерские на рынке ценных бумаг</t>
  </si>
  <si>
    <t>Бағалы қағаздар рыногындағы коммерциялық брокерлік қызметтер</t>
  </si>
  <si>
    <t>Посреднические коммерческие услуги на рынке ценных бумаг</t>
  </si>
  <si>
    <t>Бағалы қағаздар рыногындағы делдалдық коммерциялық қызметтер</t>
  </si>
  <si>
    <t>Услуги корпоративного брокера для АО "РД "КазМунайГаз". Рекомендации по предоставлению информации, обзор динамики курса акций Компании, рекомендации по дивидендной политике и выплатах, подготовка отчета по ценным бумагам Компании и анализ рынка, рекомендации по рыночной ситуации в связи с предполагаемыми стратегическими сделками</t>
  </si>
  <si>
    <t>Бағалы қағаздар рыногындағы коммерциялық брокерлік қызметтер. Ақпараттар ұсыну жөніндегі ұсынымдар, Компания акцияларының бағамы серпінін шолу, дивидендтік саясат пен төлемдер жөніндегі ұсынымдар, Компанияның бағалы қағаздары жөніндегі есепті дайындау және рынокты талдау, болжамды стратегиялық мәмілелер жасауға байланысты рыноктық жағдай жөніндегі ұсынымдар.</t>
  </si>
  <si>
    <t>73.12.19.30.35.00.00</t>
  </si>
  <si>
    <t>Услуги по размещению информации в зарубежных средствах массовой информации</t>
  </si>
  <si>
    <t>Ақпараттарды шетелдік бұқаралық ақпарат құралдарында орналастыру жөніндегі қызметтер</t>
  </si>
  <si>
    <t>Страны Европы, США</t>
  </si>
  <si>
    <t>69 У</t>
  </si>
  <si>
    <t>70 У</t>
  </si>
  <si>
    <t>71 У</t>
  </si>
  <si>
    <t>72 У</t>
  </si>
  <si>
    <t>73 У</t>
  </si>
  <si>
    <t>авансовый платеж "0%", оставшаяся часть в течение 30 р.д. с момента подписания акта приема-передачи</t>
  </si>
  <si>
    <t>56.10.19.20.00.00.00</t>
  </si>
  <si>
    <t>Услуги по обеспечению питанием прочие</t>
  </si>
  <si>
    <t xml:space="preserve"> тамақпен қамтамасыз ету қызметі, өзге</t>
  </si>
  <si>
    <t>Мангистауская область, ИЦ</t>
  </si>
  <si>
    <t>Атырауская область, ИЦ</t>
  </si>
  <si>
    <t>68.20.12.00.00.00.01</t>
  </si>
  <si>
    <t>Услуги по аренде офисных помещений</t>
  </si>
  <si>
    <t>Офис жалдау қызметтері</t>
  </si>
  <si>
    <t>Аренда офиса в г.Актау площадью не менее 1800 м2.</t>
  </si>
  <si>
    <t>Ақтау қаласында аумағы кемінді 1800м2 офисті жалға алу</t>
  </si>
  <si>
    <t>Аренда офиса в г.Атырау площадью не менее 550 м2.</t>
  </si>
  <si>
    <t>Атырау қаласында аумағы кемінді 550м2 офисті жалға алу</t>
  </si>
  <si>
    <t>96.09.12.40.00.00.00</t>
  </si>
  <si>
    <t>Услуги сопровождения в аэропорту</t>
  </si>
  <si>
    <t>Әуежайда сүйемелдеу қызметтері</t>
  </si>
  <si>
    <t>Ақтау қаласындағы Әуежайда ВИП, СИП аймақтарда күтіп алу және қызмет көрсету</t>
  </si>
  <si>
    <t>Услуги СИП обслуживания в аэропорту г.Актау</t>
  </si>
  <si>
    <t>Ақтау қаласындағы әуежайда СИП қызметтері</t>
  </si>
  <si>
    <t>Атырау қаласындағы Әуежайда ВИП, СИП аймақтарда күтіп алу және қызмет көрсету</t>
  </si>
  <si>
    <t>Услуги СИП обслуживания в аэропорту г.Атырау</t>
  </si>
  <si>
    <t>Атырау қаласындағы әуежайда СИП қызметтері</t>
  </si>
  <si>
    <t>18.12.19.24.00.00.00</t>
  </si>
  <si>
    <t>Услуги полиграфические</t>
  </si>
  <si>
    <t>Баспахана қызметі</t>
  </si>
  <si>
    <t>Услуги полиграфические по изготовлению и печатанию полиграфической продукции</t>
  </si>
  <si>
    <t>Типографиялық өнiмдi жасау қызметтерін көрсету</t>
  </si>
  <si>
    <t>36.00.40.12.00.00.00</t>
  </si>
  <si>
    <t>Услуги по доставке бутилированной воды питьевой</t>
  </si>
  <si>
    <t>Бөтелкеге құйылған суды жеткізіп беру қызметі</t>
  </si>
  <si>
    <t>75 У</t>
  </si>
  <si>
    <t>76 У</t>
  </si>
  <si>
    <t>77 У</t>
  </si>
  <si>
    <t>78 У</t>
  </si>
  <si>
    <t>79 У</t>
  </si>
  <si>
    <t>80 У</t>
  </si>
  <si>
    <t>81 У</t>
  </si>
  <si>
    <t>82 У</t>
  </si>
  <si>
    <t>итого по услугам</t>
  </si>
  <si>
    <t>ВСЕГО:</t>
  </si>
  <si>
    <t xml:space="preserve">Услуги противопожарной службы в административном помещении АО «РД «КазМунайГаз» в г. Астане </t>
  </si>
  <si>
    <t>Услуги по охране офисных помещений 
АО "РД "КМГ" в объеме 87600 часов</t>
  </si>
  <si>
    <t>78.30.12.10.00.00.00</t>
  </si>
  <si>
    <t>Услуги по обеспечению персоналом офисным вспомогательным прочие</t>
  </si>
  <si>
    <t>Офистік және қосалқы және қызметкерлермен қамтамасыз ету жөніндегі басқа да қызмет көрсетулер</t>
  </si>
  <si>
    <t>Прочие услуги по обеспечению персоналом офисным вспомогательным, не включенные в другие группировки</t>
  </si>
  <si>
    <t>Басқа топтарға кірмейтін, офистік, қосалқы қызметкерлермен қамтамасыз ету жөніндегі басқа да қызмет көрсетулер</t>
  </si>
  <si>
    <t>Услуги по предоставлению персонала (секретарей-референтов
(6 чел.),  водителей (26 чел.) специалистов (29 чел.))</t>
  </si>
  <si>
    <t xml:space="preserve">Қызметкерлерді беру жөніндегі қызмет көрсетулері (хатшы-көмекшілердің (6 адам), жүргізушілер (26 адам), мамандардың (29 адам)) </t>
  </si>
  <si>
    <t>г.Астана; 
Мангистауская область, 
г.Актау, 
г. Жанаозен, Атырауская область, г.Атырау</t>
  </si>
  <si>
    <t xml:space="preserve">0%, оставшаяся часть в течении 30 рабочих дней с момента подписания акта приема - передачи оказанных услуг. </t>
  </si>
  <si>
    <t>Услуги по предоставлению персонала (секретарей-референтов
(2 чел.),  секретарь-референт - переводчик английского языка (1 чел.) переводчик казахского языка (1 чел.))</t>
  </si>
  <si>
    <t xml:space="preserve">Қызметкерлерді беру жөніндегі қызмет көрсетулері (хатшы-көмекшілердің (2 адам), хатшы-көмекшісі - ағылшын тілі аудармашысының (1 адам), қазақ тілі аудармашысының (1 адам)) </t>
  </si>
  <si>
    <t>Мангистауская область, 
г.Актау,  Атырауская область, г.Атырау</t>
  </si>
  <si>
    <t>85.59.19.10.00.00.00</t>
  </si>
  <si>
    <t>Услуги образовательные по подготовке, переподготовке и повышению квалификации работников</t>
  </si>
  <si>
    <t>Қызметкерлерді даярлау, қайта даярлау және біліктілігін арттыру жөніндегі білім берулік қызмет көрсетулер</t>
  </si>
  <si>
    <t>Подготовка, переподготовка и повышение квалификации работников,включая организацию обучающих тренингов и семинаров</t>
  </si>
  <si>
    <t>Оқытатын тренингтер мен семинарлар ұйымдастыруды қоса алғанда қызметкерлерді даярлау, қайта даярлау және біліктілігін арттыру</t>
  </si>
  <si>
    <t>Услуги по подготовке, переподготовке и повышению квалификации работников, включая организацию обучающих тренингов и семинаров</t>
  </si>
  <si>
    <t>Оқытатын тренингтер мен семинарлар ұйымдастыруды қоса алғанда қызметкерлерді даярлау, қайта даярлау және біліктілігін арттыру жөніндегі қызмет көрсетулер</t>
  </si>
  <si>
    <t>РК, страны ближнего и дальнего зарубежья</t>
  </si>
  <si>
    <t>авансовый платеж - 0%, платежи осуществляются по факту оказания услуг в течение 30 рабочих дней с момента подписания акта приема оказанных услуг</t>
  </si>
  <si>
    <t>Услуги по технической поддержке и обслуживанию 1С:Бухгалтерия 8.2</t>
  </si>
  <si>
    <t>1С:Бухгалтерия 8.2 техникалық қолдау және қызмет көрсету жөніндегі қызмет көрсетулер;</t>
  </si>
  <si>
    <t>Услуги по размещению  информационных материалов в отечественных печатных СМИ.      Подготовка и размещение имиджевых материалов, рекламных модулей и информационных сообщений в отечественных СМИ</t>
  </si>
  <si>
    <t>Услуги по организации питания работников филиала "Инженерный центр" на месторождениях Мангистауской области</t>
  </si>
  <si>
    <t>Услуги по организации питания работников филиала "Инженерный центр" на месторождениях Атырауской области</t>
  </si>
  <si>
    <t>Услуги по доставке бутилированной воды питьевой на месторождения Мангистауской области</t>
  </si>
  <si>
    <t>Услуги по доставке бутилированной воды питьевой на месторождения Атырауской области</t>
  </si>
  <si>
    <t>на месторождения Мангистауской области</t>
  </si>
  <si>
    <t>на месторождения Атырауской области</t>
  </si>
  <si>
    <t>74 У</t>
  </si>
  <si>
    <t>Республика Казахстан</t>
  </si>
  <si>
    <t>Услуги по комплексному обслуживанию офиса ЦА АО РД КазМунайГаз</t>
  </si>
  <si>
    <t>"ҚазМұнайГаз" БӨ" АҚ ОА офисіне кешенді қызмет көрсету</t>
  </si>
  <si>
    <t>Мангистауская область</t>
  </si>
  <si>
    <t>с даты заключения договора по 31 марта 2015 года</t>
  </si>
  <si>
    <t>литр</t>
  </si>
  <si>
    <t>4 У</t>
  </si>
  <si>
    <t>с 01 января 2015 года по 31 декабря 2015 года</t>
  </si>
  <si>
    <t>декабрь 2014 года, январь 2015 года</t>
  </si>
  <si>
    <t>Услуги по размещению информационных материалов в региональных печатных и электронных СМИ.                          Подготовка и размещение имиджевых материалов, рекламных модулей и информационных сообщений в региональных печатных и электронных СМИ</t>
  </si>
  <si>
    <t>Услуги по изданию корпоративной газеты.                                                 Печать внутрикорпоративной газеты, на цветной мелованной бумаге(90 гр.), с тиражом печати 8000 экз. 2 раза в месяц., формат А3. Услуга включает в себе допечатную подготовку, печать, подборку, резку, расфальцовку, упаковку, экспедирование, доставку газет до адресатов, услуги переводчиков, журналистов и других специалистов необходимых для издания газет.</t>
  </si>
  <si>
    <t>авансовый платеж - 100%,</t>
  </si>
  <si>
    <t xml:space="preserve">Услуги регистратора </t>
  </si>
  <si>
    <t>Услуги регистратора</t>
  </si>
  <si>
    <t>74.90.21.99.10.10.00</t>
  </si>
  <si>
    <t>Услуги оператора по контракту на недропользование</t>
  </si>
  <si>
    <r>
      <t xml:space="preserve"> Жер </t>
    </r>
    <r>
      <rPr>
        <sz val="10"/>
        <color theme="1"/>
        <rFont val="Calibri"/>
        <family val="2"/>
        <charset val="204"/>
      </rPr>
      <t>қ</t>
    </r>
    <r>
      <rPr>
        <sz val="10"/>
        <color theme="1"/>
        <rFont val="Times New Roman"/>
        <family val="1"/>
        <charset val="204"/>
      </rPr>
      <t>ойнауын пайдалану контракты бойынша операторлық қызметтер</t>
    </r>
  </si>
  <si>
    <r>
      <t xml:space="preserve"> "ҚМГ БӨ Барлау активтерiн</t>
    </r>
    <r>
      <rPr>
        <sz val="10"/>
        <color theme="1"/>
        <rFont val="Calibri"/>
        <family val="2"/>
        <charset val="204"/>
      </rPr>
      <t>iң</t>
    </r>
    <r>
      <rPr>
        <sz val="10"/>
        <color theme="1"/>
        <rFont val="Times New Roman"/>
        <family val="1"/>
        <charset val="204"/>
      </rPr>
      <t>" ЖШС  16.06.2010ж. №3577   Каратон-Саркамыс блогы бойынша операторлық қызметтерi</t>
    </r>
  </si>
  <si>
    <t xml:space="preserve"> декабрь 2014 года</t>
  </si>
  <si>
    <t>Недропользователь, при условии своевременного получения Денежного требования от Оператора, обязуется производить предоставление финансирования в соответствии с Денежным требованием не позднее 7 (седьмого) числа каждого календарного месяца.</t>
  </si>
  <si>
    <t>83 У</t>
  </si>
  <si>
    <t>Тауардың шығуы туралы сараптама жүргізу жөніндегі жұмыстар</t>
  </si>
  <si>
    <t>Мұнай мен мұнай өнімдерінің шығу елін айқындау жөніндегі сараптамалық жұмыстар</t>
  </si>
  <si>
    <t xml:space="preserve"> "ҚМГ" БӨ" АҚ-ның офистік үй-жайларын күзету жөніндегі қызметтер</t>
  </si>
  <si>
    <t>Маңғыстау облысының кен орындарында  филиал қызметкерлерінің тамақтануын ұйымдастыру  жөніндегі қызметтер</t>
  </si>
  <si>
    <t>Атырау облысының кен орындарында филиал қызметкерлерінің тамақтануын ұйымдастыру  жөніндегі қызметтер</t>
  </si>
  <si>
    <t>с даты заключения договора по 30 июня 2015 года</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</si>
  <si>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</si>
  <si>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</si>
  <si>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План закупок товаров, работ и услуг на 2015 год по АО "РД "КазМунайГаз"</t>
  </si>
  <si>
    <t xml:space="preserve">Утвержден приказом управляющего директора по коммерческим вопросам АО "РД "КазМунайГаз" Дуйсембекова Б.Ж. № 325 от 22 декабря 2014 года  </t>
  </si>
  <si>
    <t>Атырауская область, г.Атырау, ИЦ</t>
  </si>
  <si>
    <t>Услуги по предоставлению лицензий на право использования  программного обеспечения профессионального, которые дают право использовать данное программное обеспечение на ЭВМ лицензиата. При этом лицензиат не получает каких-либо авторских или имущественных прав</t>
  </si>
  <si>
    <t>58.29.50.20.13.00.00</t>
  </si>
  <si>
    <t>Комплекс услуг по обеспечению защиты государственных секретов</t>
  </si>
  <si>
    <t>Встреча и обслуживание зоне ВИП, СИП в аэропорту</t>
  </si>
  <si>
    <t>84 У</t>
  </si>
  <si>
    <t>85 У</t>
  </si>
  <si>
    <t>86 У</t>
  </si>
  <si>
    <t>87 У</t>
  </si>
  <si>
    <t>88 У</t>
  </si>
  <si>
    <t>89 У</t>
  </si>
  <si>
    <t>74.20.23.30.00.00.00</t>
  </si>
  <si>
    <t>Услуги по фотографированию и видеосъемке</t>
  </si>
  <si>
    <t>Фотоға түсіру және бейнетүсірілім бойынша қызметтер</t>
  </si>
  <si>
    <t>Услуги по фото-видеосъемке корпоративных мероприятий, проведение фото туров и фото-сессий.   Фото-видеосъемка, услуги  печати, перезапись фото и видео-материалов</t>
  </si>
  <si>
    <t>Корпоративті шараларды фото және бейне таспаға түсіру қызметтері.               Фото және бейнетаспаға түсіру, басып шығару қызметтері, фото және бейне материалдарды жазу</t>
  </si>
  <si>
    <t>73.12.19.30.30.00.00</t>
  </si>
  <si>
    <t>Услуги по подготовке и размещению информационных материалов в сети Интернет</t>
  </si>
  <si>
    <t>Интернет желісіне ақпараттық материалдарды дайындау және орналастыру бойынша қызметтер</t>
  </si>
  <si>
    <t>Интернет желісіне ақпараттық материалдарды дайындау және орналастыру бойынша қызметте</t>
  </si>
  <si>
    <r>
      <t xml:space="preserve">Услуги по интенсификации PR деятельности компании в интернет пространстве.                                                                 </t>
    </r>
    <r>
      <rPr>
        <sz val="10"/>
        <color indexed="8"/>
        <rFont val="Times New Roman"/>
        <family val="1"/>
        <charset val="204"/>
      </rPr>
      <t xml:space="preserve">Работа с Интернет-ресурсами, обеспечение эффективного мониторинга информационных материалов в доменных зонах KZ, RU, COM, ORG в круглосуточном режиме. </t>
    </r>
  </si>
  <si>
    <r>
      <rPr>
        <sz val="10"/>
        <color indexed="8"/>
        <rFont val="Times New Roman"/>
        <family val="1"/>
        <charset val="204"/>
      </rPr>
      <t xml:space="preserve">Интернет кеңістігінде компанияның PR-қызметін қарқындату.                             Интернет ресурстарымен жұмыс жүргізу, KZ домендік аймақтарында ақпараттық материалдардың тиімді мониторингін қамтамасыз ету. </t>
    </r>
  </si>
  <si>
    <t xml:space="preserve">74.90.21.15.10.00.00 </t>
  </si>
  <si>
    <t xml:space="preserve"> Услуги по мониторингу средств массовой информации</t>
  </si>
  <si>
    <t>Бұқаралық ақпарат құралдарын мониторингілеу жөніндегі қызметтер</t>
  </si>
  <si>
    <t>Услуги по мониторингу средств массовой информации</t>
  </si>
  <si>
    <t xml:space="preserve">Услуги по медиа-мониторингу казахстанских СМИ.                          Мониторинг, дайджест-новостей, клиппинг публикаций.                                                   </t>
  </si>
  <si>
    <t>Қазақстандық БАҚ-тың медиа-мониторингі жөніндегі қызметтер.                                    Мониторинг, жаңалықтар дайджесті, баспасөзге шолу</t>
  </si>
  <si>
    <t>73.12.19.30.20.00.00</t>
  </si>
  <si>
    <t>Услуги по подготовке и размещению информационных материалов в телевизионных средствах массовой информации</t>
  </si>
  <si>
    <t>Теледидарлық бұқаралық ақпарат құралдарына ақпараттық материалдарды дайындау және орналастыру бойынша қызметтер</t>
  </si>
  <si>
    <t xml:space="preserve">Услуги по размещению информационных материалов в отечественных электронных СМИ.                                                                     Размещение телевизионных сюжетов на республиканских телеканалах, общий хронометраж сюжетов составляет 70 сюжетов/90 радио передач. </t>
  </si>
  <si>
    <r>
      <t xml:space="preserve">Ақпараттық материалдарды отандық электронды БАҚ-тарға орналастыру жөніндегі қызметтер.   </t>
    </r>
    <r>
      <rPr>
        <sz val="10"/>
        <color indexed="8"/>
        <rFont val="Times New Roman"/>
        <family val="1"/>
        <charset val="204"/>
      </rPr>
      <t xml:space="preserve">                     Компанияның қызметі туралы ақпараттық сюжеттерді орналастыру үшін негізгі телеарналардың эфирлік уақытын сатып алу, сюджеттердің жалпы саны кемінде 70 бірлік.</t>
    </r>
  </si>
  <si>
    <t>73.20.20.10.00.00.00</t>
  </si>
  <si>
    <t>Услуги по изучению общественного мнения</t>
  </si>
  <si>
    <t>Қоғамдық пікірді зерттеу бойынша қызметтер</t>
  </si>
  <si>
    <t>Изучение общественного мнения по политическим, экономическим и социальным вопросам и статистический анализ результатов</t>
  </si>
  <si>
    <t>Саяси, экономикалық және әлеуметтік мәселелер бойынша қоғамдық пікірді зерттеу және нәтижелерін статистикалық талдау</t>
  </si>
  <si>
    <r>
      <t xml:space="preserve">Услуги по проведению репутационного аудита в 2015 году.                              </t>
    </r>
    <r>
      <rPr>
        <sz val="10"/>
        <color indexed="8"/>
        <rFont val="Times New Roman"/>
        <family val="1"/>
        <charset val="204"/>
      </rPr>
      <t>Проведение репутационного аудита в 2015 году, разработка стратегии коммуникаций в интересах Компании, систематизация всех публичных коммуникаций.</t>
    </r>
  </si>
  <si>
    <r>
      <t xml:space="preserve">2015 жылы репутациялық аудит жүргізу. </t>
    </r>
    <r>
      <rPr>
        <sz val="10"/>
        <color indexed="8"/>
        <rFont val="Times New Roman"/>
        <family val="1"/>
        <charset val="204"/>
      </rPr>
      <t xml:space="preserve">2015 жылы репутациялық аудит жүргізу және Компанияның мүддесі үшін коммунакациялар стратегиясын әзірлеу, барлық жариялы коммуникацияларды жүйелендіру.  </t>
    </r>
  </si>
  <si>
    <t>82.30.11.14.20.00.00</t>
  </si>
  <si>
    <t>Услуги по организации и проведению специализированных мероприятий для средств массовой информации</t>
  </si>
  <si>
    <t>Бұқаралық ақпарат құралдарына арналған мамандандырылған іс-шараларды ұйымдастыру және жүргізу жөніндегі қызметтер</t>
  </si>
  <si>
    <r>
      <t xml:space="preserve">Услуги по организации пресс-туров, форумов, семинаров, пресс-конференций, творческих конкурсов, тренингов и встреч с журналистами, а также с профсоюзными комитетами. </t>
    </r>
    <r>
      <rPr>
        <sz val="10"/>
        <color indexed="8"/>
        <rFont val="Times New Roman"/>
        <family val="1"/>
        <charset val="204"/>
      </rPr>
      <t>Организация пресс-туров, форумов, семинаров, пресс-конференций, творческих конкурсов, тренингов и встреч с журналистами, а также с профсоюзными комитетами по сферам деятельности компании.</t>
    </r>
  </si>
  <si>
    <t>Баспасөз-турларды, форумдарды, семинарларды, баспасөз-конференцияларын, шығармашылық  конкурстарды, тренингтерді және  журналистермен, сондай-ақ кәсіподақ комитеттерімен кездесулерді ұйымдастыру жөніндегі қызметтер</t>
  </si>
  <si>
    <t>январь, февраль 2015 года</t>
  </si>
  <si>
    <t>90 У</t>
  </si>
  <si>
    <t>74.90.12.20.13.00.00</t>
  </si>
  <si>
    <t>Услуги по оценке имущества</t>
  </si>
  <si>
    <t>Мүлікті бағалау қызметтері</t>
  </si>
  <si>
    <t>Комплекс услуг по оценке имущества</t>
  </si>
  <si>
    <t>Мүлікті бағалауға арналған қызметтер комплексі</t>
  </si>
  <si>
    <t>Услуги по оценке имущества филиала Инженерный Центр АО "РД "КазМунайГаз"</t>
  </si>
  <si>
    <t>«ҚазМұнайгаз» БӨ» АҚ «Инженерлік орталық» филиалыныңМүлікті бағалау қызметтері</t>
  </si>
  <si>
    <t>г.Актау</t>
  </si>
  <si>
    <t>В течении 20 рабочих дней с даты заключения договора</t>
  </si>
  <si>
    <t>авансовый платеж - 0%, оставшаяся часть в течение 30 рабочих дней с момента подписания акта приема-передачи</t>
  </si>
  <si>
    <t>91 У</t>
  </si>
  <si>
    <t>92 У</t>
  </si>
  <si>
    <t>69.10.17.10.00.00.00</t>
  </si>
  <si>
    <t>Услуги по арбитражу и  примирению</t>
  </si>
  <si>
    <t xml:space="preserve"> Төрелік айту және татуластыру жөніндегі қызметтер</t>
  </si>
  <si>
    <t>Юридические услуги по предоставленияю интересов Общества в арбитражах, судах иностранных государств</t>
  </si>
  <si>
    <t>Шет мемлекеттердің төрелік соттарында, соттарында Қоғамның мүдделерін білдіру бойынша заңгерлік қызметтер көрсету</t>
  </si>
  <si>
    <t>авансовый платеж - 0%, оставшаяся часть в течение 30 дней с факта оказания услуг</t>
  </si>
  <si>
    <t>69.10.19.11.00.00.00</t>
  </si>
  <si>
    <t xml:space="preserve">Услуги юридические консультационные  </t>
  </si>
  <si>
    <t>Заңгерлік консультациялық қызметтер</t>
  </si>
  <si>
    <t>Услуги юридические консультационные в сфере рынка ценных бумаг</t>
  </si>
  <si>
    <t>Бағалы қағаздар рыногы саласындағы заңгерлік консультациялық қызметтер</t>
  </si>
  <si>
    <t>Юридические консультационные услуги по сопровождению пост-IPO,  в т.ч. вопросы compliance</t>
  </si>
  <si>
    <t>Пост-IPO-ны, оның ішінде compliance мәселелерін алып жүру бойынша заңгерлік консультациялық қызметтер көрсету</t>
  </si>
  <si>
    <t>93 У</t>
  </si>
  <si>
    <t>94 У</t>
  </si>
  <si>
    <t>95 У</t>
  </si>
  <si>
    <t>96 У</t>
  </si>
  <si>
    <t>62.09.20.20.80.00.00</t>
  </si>
  <si>
    <t>Услуги по предоставлению доступа к информационным ресурсам, находящимся в сети Интернет</t>
  </si>
  <si>
    <t>Интернет желілеріндегі ақпараттық қорларға кіруге рұқсат беру жөніндегі қызметтер</t>
  </si>
  <si>
    <t>Услуги по предоставлению доступа к информационным ресурсам, находящимся в сети Интернет (сертификация пользователей, получение доступа и др.)</t>
  </si>
  <si>
    <t>Интернет желілеріндегі ақпараттық қорларға кіруге рұқсат беру жөніндегі қызметтер (пайдаланушыларды сертификаттау, кіруге рұқсат және т.б,)</t>
  </si>
  <si>
    <t>Услуги по предоставлению доступа к Информационно-аналитическому сервису «Thomson», находящегося  в сети Интернет,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(сертификация пользователей, получение доступа и др.)</t>
  </si>
  <si>
    <t>Әлемдік энергоресурстар рыногының мониторингі мен жай-күйін талдау мақсатында  Интернет торабында бар Thomson ақпараттық-талдау сервисіне кіру рұқсатын беру жөніндегі қызмет көрсетулер және қаржылық рыноктарды зерделеу және ашық компаниялардың қызметін талдау мақсатында ақпараттық материалдар ұсыну жөніндегі қызмет көрсетулер (пайдаланушыларды сертификаттау, кіруге рұқсат және т.б,).</t>
  </si>
  <si>
    <t>100 % авансовый 30 р.д. с момента получения инвойса на оплату</t>
  </si>
  <si>
    <t>62.09.20.20.70.00.00</t>
  </si>
  <si>
    <t>Услуги по предоставлению программного терминала в пользование</t>
  </si>
  <si>
    <t xml:space="preserve">Бағдарламалық терминалды пайдалануға беру </t>
  </si>
  <si>
    <t>Информационные услуги по предоставлению в пользование программного терминала</t>
  </si>
  <si>
    <t>Ғаламтор желілерінде орналасқан ақпараттық ресурстарға рұқсат беру бойынша қызметтер (рұқсат алу, пайдаланушыларды сертификаттау және т.б.)</t>
  </si>
  <si>
    <t>Услуги по предоставлению  информационно-аналитического программного терминала "Bloomberg Professional" в пользование.(сертификация пользователей, получение доступа и др.). Услуги включают предоставление информации международными информационными агентствами, информационно-аналитическими изданиями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для АО "РД "КМГ"</t>
  </si>
  <si>
    <t>Bloomberg Professional ақпараттық-талдау бағдарламалық терминалды пайдалануға беру жөніндегі қызмет көрсетулер (пайдаланушыларды сертификаттау, кіруге рұқсат және т.б,). Қызмет көрсетулерге «ҚМГ» БӨ» АҚ үшін әлемдік энергоресурстар рыногының мониторингі мен жай-күйін талдау мақсатында халықаралық ақпараттық агенттіктердің, ақпараттық-талдау басылымдардың ақпараттар ұсынуы және ашық компаниялардың қызметін талдау мақсатында ақпараттық материалдар ұсыну жөніндегі қызмет көрсетулер.</t>
  </si>
  <si>
    <t>63.12.10.20.20.00.00</t>
  </si>
  <si>
    <t>Услуги по сопровождению и технической поддержке веб-портала</t>
  </si>
  <si>
    <t>Веб-порталды техникалық қолдау жөніндегі қызметтер</t>
  </si>
  <si>
    <t>Веб-порталды жүргізу және техникалық қолдау жөніндегі қызметтер</t>
  </si>
  <si>
    <t>Услуги по предоставлению доступа к порталу "Regulatory News Service London Stock Exchange".  Сопровождение и техническая поддержка веб-портала</t>
  </si>
  <si>
    <t>RNS London Stock Exchange порталына кіру рұқсатын беру жөніндегі қызмет көрсетулер. Веб-порталды жүргізу және техникалық қолдау</t>
  </si>
  <si>
    <t xml:space="preserve">авансовый платеж - 0%, оставшаяся часть в течение 30 р.д. </t>
  </si>
  <si>
    <t>63.11.12.10.00.00.00</t>
  </si>
  <si>
    <t>Услуги по технической поддержке сайтов</t>
  </si>
  <si>
    <t>Сайттарды техникалық қолдау бойынша қызметтер</t>
  </si>
  <si>
    <t>Услуги по технической поддержке сайта в работоспособном состоянии, улучшению его функциональных возможностей.</t>
  </si>
  <si>
    <t>Сайттың қалыпты жұмыс істеуін, оның функционалдық мүмкіндіктерінің жақсаруын техникалық қолдау жөніндегі қызметтер</t>
  </si>
  <si>
    <t>Услуги по сопровождению и обновлению коопоративного веб-сайта (включая его продвижение). Техническая поддержка сайта в работоспособном состоянии, улучшению его функциональных возможностей, а также услуги по внесению изменений в дизайн сайта в сторону улучшения его внешнего вида.</t>
  </si>
  <si>
    <t>Корпоративтік веб-сайтты жүргізу және жаңарту (оны ілгерілетуді қоса есептегенде) жөніндегі қызмет көрсетулер. Сайттың қалыпты жұмыс істеуін, оның функционалдық мүмкіндіктерінің жақсаруын техникалық қолдау, сондай-ақ сайттың дизайнына оның сыртқы көрінісін жақсарту жағына қарай өзгертулер енгізу жөніндегі қызмет көрсетулер</t>
  </si>
  <si>
    <t>Великобритания, г.Лондон</t>
  </si>
  <si>
    <t>94.12.10.24.00.00.00</t>
  </si>
  <si>
    <t>Услуги рейтингового агентства</t>
  </si>
  <si>
    <t>Рейтинг агенттігінің қызметтері</t>
  </si>
  <si>
    <t>Услуги по присвоению и подтверждению рейтингов (Standard and Poor's)</t>
  </si>
  <si>
    <t>Рейтингтердің беру және растау қызметтері (Standard and Poor's)</t>
  </si>
  <si>
    <t>июнь 2015 года</t>
  </si>
  <si>
    <t>с даты заключения договора по 31 мая 2016 года</t>
  </si>
  <si>
    <t>по факту оказания услуг</t>
  </si>
  <si>
    <t>переходящий, 06.2015-05.2016</t>
  </si>
  <si>
    <t>Комиссия Лондонской фондовой биржы (LSE)</t>
  </si>
  <si>
    <t>Лондон қор биржасының комиссиясы (LSE)</t>
  </si>
  <si>
    <t>апрель, май 2015 года</t>
  </si>
  <si>
    <t>сдаты заключения договора по 31 марта 2016 года</t>
  </si>
  <si>
    <t>переходящий, 05.2015-03.2016</t>
  </si>
  <si>
    <t>66.11.12.00.00.00.01</t>
  </si>
  <si>
    <t>Услуги по регулированию финансовых рынков</t>
  </si>
  <si>
    <t>Қаржылық нарықтарды бақылау қызметтері</t>
  </si>
  <si>
    <t>Услуги по надзору за финансовыми рынками (Комиссия FCA)</t>
  </si>
  <si>
    <t>Қаржылық нарықтарды бақылау қызметтері (FCA комиссиясы)</t>
  </si>
  <si>
    <t>август, сентябрь 2015 года</t>
  </si>
  <si>
    <t>с даты заключения договора по 31 марта 2016 года</t>
  </si>
  <si>
    <t>переходящий, 09.2015-03.2016</t>
  </si>
  <si>
    <t>70.10.10.10.00.00.00</t>
  </si>
  <si>
    <t>Услуга головной компании</t>
  </si>
  <si>
    <t>Бас компаниялардың қызметтері</t>
  </si>
  <si>
    <t>Услуга головной компании по наблюдению и управлению другими подразделениями компании или предприятия; осуществление стратегического и организационного планирования и принятия решений относительно роли компании или предприятия; установление операционного контроля и управление ежедневными операциями соответствующих подразделений.</t>
  </si>
  <si>
    <t>Компанияның немесе кәсіпорынның басқа бөлімшелерін бақылау және басқару бойынша бас компанияның қызметтері; стратегиялық және ұйымдық жоспарлауды жүзеге асыру және компанияның немесе кәсіпорынның роліне қатысты шешім қабылдау; операциялық бақылау орнату және тиісті бөлімшелердің күн сайынғы операцияларын басқару.</t>
  </si>
  <si>
    <t>Представление интересов РД КМГ или группы РД КМГ в гос.органах, обеспечение доступа к объемам транспортировки сырой нефти по  трубопроводам КТК и КТО, предоставление права на участие и первого отказа по приобретению права недропользования на территории РК, содействие в организации научно-исследовательских и опытно-конструкторских работ по существующим и возникающим проблемам на разрабатываемых месторождениях РД КМГ или группы РД КМГ.</t>
  </si>
  <si>
    <t>Мемлекеттік органдарда ҚМГ БӨ-нің немесе ҚМГ БӨ топтарының мүдделерін білдіру, шикі мұнайды КҚК мен ҚТО құбыр желілері бойынша тасымалдау ауқымдарына қол жеткізуді қамтамасыз ету, ҚР аумағында жер қойнауын пайдалану құқықтарын алуға қатысу және одан бірінші болып бастарту құқықтарын ұсыну, ҚМГ БӨ-нің немесе ҚМГ БӨ топтарының игерілетін кен орындарындағы орын алған және пайда болатын  проблемалар бойынша ғылыми-зерттеу және тәжірибе-конструкторлық жұмыстарды ұйымдастыруға жәрдем көрсету.</t>
  </si>
  <si>
    <t>с даты подписания договора по 31 декабря 2015 года</t>
  </si>
  <si>
    <t>авансовый платеж - 0%, оставшаяся часть в течение 10 р.д. с момента подписания акта приема-передачи</t>
  </si>
  <si>
    <t>66.19.10.00.00.00.05</t>
  </si>
  <si>
    <t>Услуги маркет-мейкера</t>
  </si>
  <si>
    <t>Маркет-мейкетлердің қызметтері</t>
  </si>
  <si>
    <t>Обязательное поддержание двухсторонних котировок по акциям на КФБ</t>
  </si>
  <si>
    <t>ҚҚБ қарапайым акциялары бойынша міндетті екіжақты баға белгілеуді қолдау</t>
  </si>
  <si>
    <t>январь 2015 года</t>
  </si>
  <si>
    <t>г.Алматы</t>
  </si>
  <si>
    <t>97 У</t>
  </si>
  <si>
    <t>98 У</t>
  </si>
  <si>
    <t>99 У</t>
  </si>
  <si>
    <t>100 У</t>
  </si>
  <si>
    <t>101 У</t>
  </si>
  <si>
    <t>102 У</t>
  </si>
  <si>
    <t>82.99.19.21.11.00.00</t>
  </si>
  <si>
    <t xml:space="preserve">Услуги по научно-технической обработке документов </t>
  </si>
  <si>
    <t>Құжаттарды ғылыми-техникалық өңдеу бойынша қызметтер</t>
  </si>
  <si>
    <t xml:space="preserve">Комплекс работ по приведению в порядок завершенных делопроизводством дел постоянного, временного сроков хранения и документов по личному составу.  </t>
  </si>
  <si>
    <t>Іс жүргізумен аяқталған тұрақты, уақытша сақтау істерін және жеке құрам бойынша құжаттарды ретке келтіру бойынша жұмыстар кешені.</t>
  </si>
  <si>
    <t>авансовый платеж - 0%, 90 % -  течении 30 рабочих дней   с момента предоставления акта выполненных работ, 10 % - в течении 30 рабочих дней после 100 % исполнения договора</t>
  </si>
  <si>
    <t>66.19.91.05.10.00.00</t>
  </si>
  <si>
    <t>Услуги консультационные в сфере рынка ценных бумаг</t>
  </si>
  <si>
    <t>Құнды қағаздар нарығы аясындағы консультациялық қызметтер</t>
  </si>
  <si>
    <t>Құнды қағаздар нарығы аясындағы Ұлыбританияның реттеуші органдарының талаптарын орындау сұрақтары бойынша консультациялық қызмет</t>
  </si>
  <si>
    <t>Консультационные услуги по проведению ежегодного обзора внутренних документов на соответствие применимым требованиям регулирующих органов Великобритании</t>
  </si>
  <si>
    <t>Ішкі құжаттардың Ұлыбританияның реттеуші органдарының қолданылатын талаптарына сәйкестігіне жыл сайын шолу жүргізу жөніндегі консультациялық қызмет көрсетулер</t>
  </si>
  <si>
    <t>70.22.11.16.10.00.00</t>
  </si>
  <si>
    <t>Услуги консультационные по оценке деятельности</t>
  </si>
  <si>
    <t>ДК қызметін бағалау </t>
  </si>
  <si>
    <t>Комплекс консультационных услуг по оценке деятельности</t>
  </si>
  <si>
    <t>Халықаралық стандарттарға және рейтингтік агенттіктердің талаптарына сәйкес "ҚазМұнайГаз" БӨ" АҚ Директорлар кеңесінің қызметіне баға беру және оны жетілдіру жөнінде ұсынымдар дайындау</t>
  </si>
  <si>
    <t>61.90.10.10.10.10.00</t>
  </si>
  <si>
    <t>Бастамашылық құлақтандыруға арналған коммуникация құралдарын ұсыну жөніндегі қызмет көрсетулер</t>
  </si>
  <si>
    <t xml:space="preserve">Ұлыбританияның реттеуші талаптарына сәйкес бастамашылық құлақтандыруға арналған коммуникация құралдарын ұсыну жөніндегі қызмет көрсетулер. </t>
  </si>
  <si>
    <t>Оценка деятельности совета директоров в АО «РД КазМунайГаз» в соответствии с международными стандартами и требованиями рейтинговых агентств и выработка рекомендаций по ее совершенствованию</t>
  </si>
  <si>
    <t>Услуги по предоставлению средств коммуникации для инициативного информирования в соответствии с регуляторными требованиями Великобритании</t>
  </si>
  <si>
    <t>103 У</t>
  </si>
  <si>
    <t>104 У</t>
  </si>
  <si>
    <t>105 У</t>
  </si>
  <si>
    <t>45-1 У</t>
  </si>
  <si>
    <t>с 1 марта 2015 года по 31 декабря 2015 года</t>
  </si>
  <si>
    <t>106 У</t>
  </si>
  <si>
    <t>59-1 У</t>
  </si>
  <si>
    <t>60-1 У</t>
  </si>
  <si>
    <t>107 У</t>
  </si>
  <si>
    <t>108 У</t>
  </si>
  <si>
    <t>2 Т</t>
  </si>
  <si>
    <t>26.20.30.00.00.00.45.02.1</t>
  </si>
  <si>
    <t>Программно-аппаратный комплекс</t>
  </si>
  <si>
    <t>Бағдарламалық-аппараттық кешен</t>
  </si>
  <si>
    <t>оқиғаларды талдау процесін автоматтандыруға мүмкіндік беретін және желілік инфрақұрылымды басқару тиімділігін арттыратын қауіпсіздік пен қауіпсіздік оқиғалары туралы ақпаратты басқару жүйесі</t>
  </si>
  <si>
    <t>Программно-аппаратный комплекс предотвращения утечек данных (Data Lost Prevention, DLP)</t>
  </si>
  <si>
    <t>Деректер шығынын болдармайтын бағдарламалық-аппараттық кешен (Data Lost Prevention, DLP)</t>
  </si>
  <si>
    <t>г.Актау, мкр.2, д.47А, ИЦ</t>
  </si>
  <si>
    <t>с момента подписания по 30 июня 2015 года</t>
  </si>
  <si>
    <t>штука</t>
  </si>
  <si>
    <t>109 У</t>
  </si>
  <si>
    <t>62.02.30.30.00.00.00</t>
  </si>
  <si>
    <t>Услуги по обновлению программного обеспечения</t>
  </si>
  <si>
    <t>Бағдарламалық қамтамасыз етуді жаңарту қызметтері</t>
  </si>
  <si>
    <t>Услуги по обновлению существующего  программного обеспечения</t>
  </si>
  <si>
    <t>Бар бағдарламалық қамтамасыз етуді жаңарту қызметтері</t>
  </si>
  <si>
    <t>Услуги по модернизации системы электронного документооборота Лотус</t>
  </si>
  <si>
    <t>Лотус электродық құжат айнмалы жүйесінді жаңарту бойынша қызметтер</t>
  </si>
  <si>
    <t xml:space="preserve">г.Астана, пр.Кабанбай батыра 17 </t>
  </si>
  <si>
    <t>43-1 У</t>
  </si>
  <si>
    <t>столбец - 11</t>
  </si>
  <si>
    <t>47-1 У</t>
  </si>
  <si>
    <t>48-1 У</t>
  </si>
  <si>
    <t>61-1 У</t>
  </si>
  <si>
    <t>столбец - 11, 14, 20, 21</t>
  </si>
  <si>
    <t>столбец - 6, 11, 14, 20, 21</t>
  </si>
  <si>
    <t>62-1 У</t>
  </si>
  <si>
    <t>2015</t>
  </si>
  <si>
    <t>63-1 У</t>
  </si>
  <si>
    <t xml:space="preserve">Услуги автотранспорта для сопровождения инженерно-геологических работ филиала «Инженерный центр» на месторождениях АО "Эмбамунайгаз" </t>
  </si>
  <si>
    <t>110 У</t>
  </si>
  <si>
    <t>111 У</t>
  </si>
  <si>
    <t xml:space="preserve">Утвержден приказом управляющего директора по коммерческим вопросам АО "РД "КазМунайГаз" Дуйсембекова Б.Ж. № 01 от 05 января 2015 года  </t>
  </si>
  <si>
    <t>система управления информацией о безопасности и событиях безопасности, позволяющая автоматизировать процесс анализа событий и повысить эффективность управления сетевой инфраструктурой</t>
  </si>
  <si>
    <t>49.39.39.10.10.00.00</t>
  </si>
  <si>
    <t>Услуги по перевозкам работников автотранспортом</t>
  </si>
  <si>
    <t>Жұмысшыларды автокөлікпен тасу бойынша қызметтер</t>
  </si>
  <si>
    <t>Услуги по доставке и перевозке работников автотранспортом</t>
  </si>
  <si>
    <t>Жұмысшыларды автокөлікпен тасу және жеткізу бойынша қызметтер</t>
  </si>
  <si>
    <t>столбец - 3, 4, 5, 11, 14, 20, 21</t>
  </si>
  <si>
    <t>Услуги по предоставлению средств коммуникаций для инициативного информирования</t>
  </si>
  <si>
    <t>112 У</t>
  </si>
  <si>
    <t>113 У</t>
  </si>
  <si>
    <t>114 У</t>
  </si>
  <si>
    <t>96.09.19.90.18.00.00</t>
  </si>
  <si>
    <t>Услуги по техническому сопровождению карты мониторинга местного содержания</t>
  </si>
  <si>
    <t>Қазақстандық қатысу мониторингінің картасын техникалық алып жүру қызмет көрсетулер</t>
  </si>
  <si>
    <t>Услуги, оказываемые в соответствии с Концепцией развития Карты мониторинга местного содержания</t>
  </si>
  <si>
    <t>Қазақстандық қатысу мониторингінің картасын техникалық алып жүру</t>
  </si>
  <si>
    <t>Ежеквартально авансовым платежом в течении 5 рабочих дней после получения счета на предоплату</t>
  </si>
  <si>
    <t>58.12.20.15.00.00.00</t>
  </si>
  <si>
    <t>Услуги по актуализации Единого номенклатурного справочника товаров, работ и услуг</t>
  </si>
  <si>
    <t>Тауарлар, жұмыстар мен қызмет көрсетулердің бірыңғай номенклатуралық анықтамалықты пайдалануға ұсыну жөніндегі қызмет көрсетулер</t>
  </si>
  <si>
    <t>62.09.20.20.80.10.00</t>
  </si>
  <si>
    <t>Услуги по пользованию информационной системой электронных закупок</t>
  </si>
  <si>
    <t>Электрондық сатып алудың ақпараттық жүйесіне кіруді қамтамасыз ету жөніндегі қызмет көрсетулер</t>
  </si>
  <si>
    <t>115 У</t>
  </si>
  <si>
    <t>65.12.90.00.00.00.02</t>
  </si>
  <si>
    <t>Услуги по страхованию нефтяных операций (рисков)</t>
  </si>
  <si>
    <t>Мұнай операцияларын (тәуекелдер) сақтандыру бойынша қызметтер</t>
  </si>
  <si>
    <t xml:space="preserve">Услуги по страхованию поисково-разведочной скважины НСВ-1 на структуре С.Нуржанов С-В  на блоке Каратон-Саркамыс  </t>
  </si>
  <si>
    <t>Қаратон-Сарқамыс блогында  НСВ-1 іздестіру-барлау ұңғымасындағы  сақтандыру қызметтерi</t>
  </si>
  <si>
    <t>г.Атырау, ул.Кулманова 121</t>
  </si>
  <si>
    <t>авансовый платеж-100%</t>
  </si>
  <si>
    <t xml:space="preserve">январь, февраль 2015 года </t>
  </si>
  <si>
    <t>февраль, март 2015 года</t>
  </si>
  <si>
    <t>исключается полностью</t>
  </si>
  <si>
    <t>6-1 У</t>
  </si>
  <si>
    <t>с 01 марта 2015 года по 31 декабря 2015 года</t>
  </si>
  <si>
    <t>столбец - 8, 11, 14, 20, 21</t>
  </si>
  <si>
    <t>7-1 У</t>
  </si>
  <si>
    <t>116 У</t>
  </si>
  <si>
    <t>117 У</t>
  </si>
  <si>
    <t>3-1 У</t>
  </si>
  <si>
    <t>81.10.10.07.10.00.00</t>
  </si>
  <si>
    <t>Услуги по комплексному обслуживанию и содержанию зданий и прилегающей территории</t>
  </si>
  <si>
    <t>Ғимараттар мен іргелес жатқан аумаққа кешендік қызмет көрсету және күту жөніндегі қызметтер</t>
  </si>
  <si>
    <t xml:space="preserve">Комплексное обслуживание офиса ЦА АО РД КазМунайГаз </t>
  </si>
  <si>
    <t>118 У</t>
  </si>
  <si>
    <t>119 У</t>
  </si>
  <si>
    <t>81.29.11.20.00.00.00</t>
  </si>
  <si>
    <t>Услуги по дезинфекции и дезинсекции</t>
  </si>
  <si>
    <t>Дезинфекция және дезинсекция бойынша қызметтер</t>
  </si>
  <si>
    <t>"ҚазМұнайГаз" БӨ" АҚ ОА офисіне дезинфекция және дезинсекция бойынша қызметтер</t>
  </si>
  <si>
    <t xml:space="preserve">Услуги по дезинфекции и дезинсекциио офиса ЦА АО РД КазМунайГаз </t>
  </si>
  <si>
    <t>2 Р</t>
  </si>
  <si>
    <t>33.12.15.12.00.00.00</t>
  </si>
  <si>
    <t>Ремонт, технический уход и обслуживание лифтов</t>
  </si>
  <si>
    <t>Лифттерді жөндеу, техникалық күтім және қызмет көрсету</t>
  </si>
  <si>
    <t>Ремонт, технический уход и обслуживание лифтов и лифтовых шахт</t>
  </si>
  <si>
    <t>Лифттерді және шахталардың лифттерін жөндеу, техникалық күтім және қызмет көрсету</t>
  </si>
  <si>
    <t xml:space="preserve">Ремонт, технический уход и обслуживание лифтов и лифтовых шахт в офисе ЦА АО РД КазМунайГаз </t>
  </si>
  <si>
    <t>"ҚазМұнайГаз" БӨ" АҚ ОА офисіндағы лифттерді және шахталардың лифттерін жөндеу, техникалық күтім және қызмет көрсету</t>
  </si>
  <si>
    <t xml:space="preserve">Утвержден приказом управляющего директора по коммерческим вопросам АО "РД "КазМунайГаз" Дуйсембекова Б.Ж. № 19 от 20 января 2015 года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</si>
</sst>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quot;р.&quot;_-;\-* #,##0.00&quot;р.&quot;_-;_-* &quot;-&quot;??&quot;р.&quot;_-;_-@_-"/>
    <numFmt numFmtId="43" formatCode="_-* #,##0.00_р_._-;\-* #,##0.00_р_._-;_-* &quot;-&quot;??_р_._-;_-@_-"/>
    <numFmt numFmtId="164" formatCode="#,##0.00_ ;[Red]\-#,##0.00\ "/>
    <numFmt numFmtId="165" formatCode="#,##0.0"/>
    <numFmt numFmtId="166" formatCode="#,##0_ ;[Red]\-#,##0\ "/>
    <numFmt numFmtId="167" formatCode="_(* #,##0.00_);_(* \(#,##0.00\);_(* &quot;-&quot;??_);_(@_)"/>
  </numFmts>
  <fonts count="4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color indexed="8"/>
      <name val="Arial"/>
      <family val="2"/>
      <charset val="204"/>
    </font>
    <font>
      <sz val="10"/>
      <color indexed="8"/>
      <name val="Times New Roman"/>
      <family val="1"/>
      <charset val="204"/>
    </font>
    <font>
      <sz val="10"/>
      <name val="Arial"/>
      <family val="2"/>
      <charset val="204"/>
    </font>
    <font>
      <b/>
      <sz val="10"/>
      <color indexed="8"/>
      <name val="Times New Roman"/>
      <family val="1"/>
      <charset val="204"/>
    </font>
    <font>
      <b/>
      <i/>
      <sz val="10"/>
      <color indexed="8"/>
      <name val="Times New Roman"/>
      <family val="1"/>
      <charset val="204"/>
    </font>
    <font>
      <sz val="10"/>
      <color theme="1"/>
      <name val="Times New Roman"/>
      <family val="1"/>
      <charset val="204"/>
    </font>
    <font>
      <sz val="11"/>
      <name val="Times New Roman"/>
      <family val="1"/>
      <charset val="204"/>
    </font>
    <font>
      <sz val="11"/>
      <color indexed="10"/>
      <name val="Times New Roman"/>
      <family val="1"/>
      <charset val="204"/>
    </font>
    <font>
      <b/>
      <sz val="10"/>
      <name val="Times New Roman"/>
      <family val="1"/>
      <charset val="204"/>
    </font>
    <font>
      <sz val="10"/>
      <name val="Helv"/>
    </font>
    <font>
      <sz val="10"/>
      <color rgb="FF000000"/>
      <name val="Times New Roman"/>
      <family val="1"/>
      <charset val="204"/>
    </font>
    <font>
      <sz val="11"/>
      <color theme="1"/>
      <name val="Calibri"/>
      <family val="2"/>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u/>
      <sz val="10"/>
      <name val="Arial"/>
      <family val="2"/>
      <charset val="204"/>
    </font>
    <font>
      <i/>
      <sz val="10"/>
      <name val="Arial"/>
      <family val="2"/>
      <charset val="204"/>
    </font>
    <font>
      <b/>
      <sz val="10"/>
      <name val="Arial"/>
      <family val="2"/>
      <charset val="204"/>
    </font>
    <font>
      <sz val="10"/>
      <color theme="1"/>
      <name val="Calibri"/>
      <family val="2"/>
      <charset val="204"/>
    </font>
    <font>
      <sz val="12"/>
      <name val="Times New Roman"/>
      <family val="1"/>
      <charset val="204"/>
    </font>
    <font>
      <b/>
      <sz val="10"/>
      <color theme="1"/>
      <name val="Times New Roman"/>
      <family val="1"/>
      <charset val="204"/>
    </font>
  </fonts>
  <fills count="42">
    <fill>
      <patternFill patternType="none"/>
    </fill>
    <fill>
      <patternFill patternType="gray125"/>
    </fill>
    <fill>
      <patternFill patternType="solid">
        <fgColor indexed="9"/>
        <bgColor indexed="9"/>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22"/>
      </patternFill>
    </fill>
    <fill>
      <patternFill patternType="solid">
        <fgColor indexed="44"/>
        <bgColor indexed="9"/>
      </patternFill>
    </fill>
    <fill>
      <patternFill patternType="solid">
        <fgColor indexed="29"/>
        <bgColor indexed="9"/>
      </patternFill>
    </fill>
    <fill>
      <patternFill patternType="solid">
        <fgColor indexed="46"/>
        <bgColor indexed="9"/>
      </patternFill>
    </fill>
    <fill>
      <patternFill patternType="solid">
        <fgColor indexed="42"/>
        <bgColor indexed="9"/>
      </patternFill>
    </fill>
    <fill>
      <patternFill patternType="solid">
        <fgColor indexed="43"/>
        <bgColor indexed="9"/>
      </patternFill>
    </fill>
    <fill>
      <patternFill patternType="solid">
        <fgColor indexed="9"/>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9"/>
      </left>
      <right style="thin">
        <color indexed="9"/>
      </right>
      <top style="thin">
        <color indexed="9"/>
      </top>
      <bottom style="thin">
        <color indexed="9"/>
      </bottom>
      <diagonal/>
    </border>
    <border>
      <left style="thin">
        <color indexed="64"/>
      </left>
      <right style="thin">
        <color indexed="8"/>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s>
  <cellStyleXfs count="81">
    <xf numFmtId="0" fontId="0" fillId="0" borderId="0"/>
    <xf numFmtId="0" fontId="5" fillId="0" borderId="0"/>
    <xf numFmtId="0" fontId="7" fillId="0" borderId="0"/>
    <xf numFmtId="0" fontId="5" fillId="0" borderId="0"/>
    <xf numFmtId="0" fontId="9" fillId="0" borderId="0"/>
    <xf numFmtId="0" fontId="5" fillId="0" borderId="0"/>
    <xf numFmtId="40" fontId="9" fillId="2" borderId="1"/>
    <xf numFmtId="0" fontId="16" fillId="0" borderId="0"/>
    <xf numFmtId="0" fontId="16" fillId="0" borderId="0"/>
    <xf numFmtId="0" fontId="4" fillId="0" borderId="0"/>
    <xf numFmtId="0" fontId="4" fillId="0" borderId="0"/>
    <xf numFmtId="0" fontId="9" fillId="0" borderId="0"/>
    <xf numFmtId="0" fontId="9" fillId="0" borderId="0"/>
    <xf numFmtId="0" fontId="9" fillId="0" borderId="0"/>
    <xf numFmtId="0" fontId="9" fillId="0" borderId="0"/>
    <xf numFmtId="0" fontId="18" fillId="0" borderId="0"/>
    <xf numFmtId="43" fontId="3" fillId="0" borderId="0" applyFont="0" applyFill="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4" fillId="14" borderId="0" applyNumberFormat="0" applyBorder="0" applyAlignment="0" applyProtection="0"/>
    <xf numFmtId="0" fontId="34" fillId="18" borderId="0" applyNumberFormat="0" applyBorder="0" applyAlignment="0" applyProtection="0"/>
    <xf numFmtId="0" fontId="34" fillId="22" borderId="0" applyNumberFormat="0" applyBorder="0" applyAlignment="0" applyProtection="0"/>
    <xf numFmtId="0" fontId="34" fillId="26" borderId="0" applyNumberFormat="0" applyBorder="0" applyAlignment="0" applyProtection="0"/>
    <xf numFmtId="0" fontId="34" fillId="30" borderId="0" applyNumberFormat="0" applyBorder="0" applyAlignment="0" applyProtection="0"/>
    <xf numFmtId="0" fontId="34" fillId="34" borderId="0" applyNumberFormat="0" applyBorder="0" applyAlignment="0" applyProtection="0"/>
    <xf numFmtId="0" fontId="34" fillId="11" borderId="0" applyNumberFormat="0" applyBorder="0" applyAlignment="0" applyProtection="0"/>
    <xf numFmtId="0" fontId="34" fillId="15" borderId="0" applyNumberFormat="0" applyBorder="0" applyAlignment="0" applyProtection="0"/>
    <xf numFmtId="0" fontId="34" fillId="19" borderId="0" applyNumberFormat="0" applyBorder="0" applyAlignment="0" applyProtection="0"/>
    <xf numFmtId="0" fontId="34" fillId="23" borderId="0" applyNumberFormat="0" applyBorder="0" applyAlignment="0" applyProtection="0"/>
    <xf numFmtId="0" fontId="34" fillId="27" borderId="0" applyNumberFormat="0" applyBorder="0" applyAlignment="0" applyProtection="0"/>
    <xf numFmtId="0" fontId="34" fillId="31" borderId="0" applyNumberFormat="0" applyBorder="0" applyAlignment="0" applyProtection="0"/>
    <xf numFmtId="0" fontId="24" fillId="5" borderId="0" applyNumberFormat="0" applyBorder="0" applyAlignment="0" applyProtection="0"/>
    <xf numFmtId="0" fontId="28" fillId="8" borderId="8" applyNumberFormat="0" applyAlignment="0" applyProtection="0"/>
    <xf numFmtId="0" fontId="30" fillId="9" borderId="11" applyNumberFormat="0" applyAlignment="0" applyProtection="0"/>
    <xf numFmtId="0" fontId="32" fillId="0" borderId="0" applyNumberFormat="0" applyFill="0" applyBorder="0" applyAlignment="0" applyProtection="0"/>
    <xf numFmtId="0" fontId="23" fillId="4" borderId="0" applyNumberFormat="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6" fillId="7" borderId="8" applyNumberFormat="0" applyAlignment="0" applyProtection="0"/>
    <xf numFmtId="0" fontId="29" fillId="0" borderId="10" applyNumberFormat="0" applyFill="0" applyAlignment="0" applyProtection="0"/>
    <xf numFmtId="0" fontId="25" fillId="6" borderId="0" applyNumberFormat="0" applyBorder="0" applyAlignment="0" applyProtection="0"/>
    <xf numFmtId="0" fontId="9" fillId="10" borderId="12" applyNumberFormat="0" applyFont="0" applyAlignment="0" applyProtection="0"/>
    <xf numFmtId="0" fontId="27" fillId="8" borderId="9" applyNumberFormat="0" applyAlignment="0" applyProtection="0"/>
    <xf numFmtId="40" fontId="9" fillId="35" borderId="1"/>
    <xf numFmtId="40" fontId="9" fillId="2" borderId="1"/>
    <xf numFmtId="49" fontId="35" fillId="36" borderId="14">
      <alignment horizontal="center"/>
    </xf>
    <xf numFmtId="49" fontId="9" fillId="36" borderId="14">
      <alignment horizontal="center"/>
    </xf>
    <xf numFmtId="49" fontId="36" fillId="0" borderId="0"/>
    <xf numFmtId="0" fontId="9" fillId="37" borderId="1"/>
    <xf numFmtId="0" fontId="9" fillId="35" borderId="1"/>
    <xf numFmtId="40" fontId="9" fillId="38" borderId="1"/>
    <xf numFmtId="40" fontId="9" fillId="35" borderId="1"/>
    <xf numFmtId="40" fontId="9" fillId="2" borderId="1"/>
    <xf numFmtId="40" fontId="9" fillId="2" borderId="1"/>
    <xf numFmtId="49" fontId="35" fillId="36" borderId="14">
      <alignment vertical="center"/>
    </xf>
    <xf numFmtId="49" fontId="36" fillId="36" borderId="14">
      <alignment vertical="center"/>
    </xf>
    <xf numFmtId="49" fontId="37" fillId="0" borderId="0">
      <alignment horizontal="right"/>
    </xf>
    <xf numFmtId="40" fontId="9" fillId="39" borderId="1"/>
    <xf numFmtId="40" fontId="9" fillId="40" borderId="1"/>
    <xf numFmtId="0" fontId="19" fillId="0" borderId="0" applyNumberFormat="0" applyFill="0" applyBorder="0" applyAlignment="0" applyProtection="0"/>
    <xf numFmtId="0" fontId="33" fillId="0" borderId="13" applyNumberFormat="0" applyFill="0" applyAlignment="0" applyProtection="0"/>
    <xf numFmtId="0" fontId="31" fillId="0" borderId="0" applyNumberForma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7" fillId="0" borderId="0"/>
    <xf numFmtId="44" fontId="5" fillId="0" borderId="0" applyFont="0" applyFill="0" applyBorder="0" applyAlignment="0" applyProtection="0"/>
    <xf numFmtId="167" fontId="9" fillId="0" borderId="0" applyFont="0" applyFill="0" applyBorder="0" applyAlignment="0" applyProtection="0"/>
    <xf numFmtId="0" fontId="9" fillId="0" borderId="0"/>
    <xf numFmtId="0" fontId="16" fillId="0" borderId="0"/>
  </cellStyleXfs>
  <cellXfs count="119">
    <xf numFmtId="0" fontId="0" fillId="0" borderId="0" xfId="0"/>
    <xf numFmtId="0" fontId="6" fillId="0" borderId="1" xfId="1" applyFont="1" applyFill="1" applyBorder="1" applyAlignment="1">
      <alignment horizontal="center" vertical="center" wrapText="1"/>
    </xf>
    <xf numFmtId="49" fontId="8" fillId="0" borderId="1" xfId="2" applyNumberFormat="1" applyFont="1" applyFill="1" applyBorder="1" applyAlignment="1">
      <alignment horizontal="center" vertical="center" wrapText="1"/>
    </xf>
    <xf numFmtId="3" fontId="6" fillId="0" borderId="1" xfId="1" applyNumberFormat="1" applyFont="1" applyFill="1" applyBorder="1" applyAlignment="1">
      <alignment horizontal="center" vertical="center" wrapText="1"/>
    </xf>
    <xf numFmtId="0" fontId="6" fillId="0" borderId="1" xfId="3" applyFont="1" applyFill="1" applyBorder="1" applyAlignment="1">
      <alignment horizontal="center" vertical="center" wrapText="1"/>
    </xf>
    <xf numFmtId="0" fontId="6" fillId="0" borderId="1" xfId="1" applyFont="1" applyFill="1" applyBorder="1" applyAlignment="1">
      <alignment horizontal="center" vertical="center"/>
    </xf>
    <xf numFmtId="0" fontId="6" fillId="0" borderId="1" xfId="1"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4" applyFont="1" applyFill="1" applyBorder="1" applyAlignment="1">
      <alignment horizontal="center" vertical="center" wrapText="1"/>
    </xf>
    <xf numFmtId="0" fontId="6" fillId="0" borderId="1" xfId="1" applyFont="1" applyBorder="1" applyAlignment="1">
      <alignment horizontal="center" vertical="center" wrapText="1"/>
    </xf>
    <xf numFmtId="4" fontId="6" fillId="0" borderId="1" xfId="0" applyNumberFormat="1" applyFont="1" applyBorder="1" applyAlignment="1">
      <alignment horizontal="center" vertical="center"/>
    </xf>
    <xf numFmtId="164" fontId="6" fillId="2" borderId="1" xfId="6" applyNumberFormat="1" applyFont="1" applyBorder="1" applyAlignment="1">
      <alignment horizontal="center" vertical="center"/>
    </xf>
    <xf numFmtId="0" fontId="11" fillId="0" borderId="1" xfId="1" applyFont="1" applyBorder="1" applyAlignment="1">
      <alignment horizontal="center" vertical="top" wrapText="1"/>
    </xf>
    <xf numFmtId="0" fontId="12" fillId="0" borderId="1" xfId="0" applyFont="1" applyBorder="1" applyAlignment="1">
      <alignment horizontal="center" vertical="center"/>
    </xf>
    <xf numFmtId="0" fontId="10" fillId="0" borderId="1" xfId="1" applyFont="1" applyBorder="1" applyAlignment="1">
      <alignment horizontal="left" vertical="top"/>
    </xf>
    <xf numFmtId="164" fontId="15" fillId="2" borderId="1" xfId="6" applyNumberFormat="1" applyFont="1" applyBorder="1" applyAlignment="1">
      <alignment horizontal="center" vertical="center"/>
    </xf>
    <xf numFmtId="4" fontId="15" fillId="0" borderId="1" xfId="0" applyNumberFormat="1" applyFont="1" applyBorder="1" applyAlignment="1">
      <alignment horizontal="center" vertical="center"/>
    </xf>
    <xf numFmtId="0" fontId="6" fillId="3" borderId="1" xfId="7"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2"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1" applyFont="1" applyFill="1" applyBorder="1" applyAlignment="1">
      <alignment horizontal="center" vertical="center"/>
    </xf>
    <xf numFmtId="0" fontId="6" fillId="3" borderId="1" xfId="7" applyFont="1" applyFill="1" applyBorder="1" applyAlignment="1">
      <alignment horizontal="center" vertical="center" wrapText="1"/>
    </xf>
    <xf numFmtId="0" fontId="6" fillId="3" borderId="1" xfId="1" applyFont="1" applyFill="1" applyBorder="1" applyAlignment="1">
      <alignment horizontal="center" vertical="center" wrapText="1"/>
    </xf>
    <xf numFmtId="3" fontId="6" fillId="3" borderId="1" xfId="1" applyNumberFormat="1" applyFont="1" applyFill="1" applyBorder="1" applyAlignment="1">
      <alignment horizontal="center" vertical="center"/>
    </xf>
    <xf numFmtId="4" fontId="6" fillId="3" borderId="1" xfId="1" applyNumberFormat="1" applyFont="1" applyFill="1" applyBorder="1" applyAlignment="1">
      <alignment horizontal="center" vertical="center"/>
    </xf>
    <xf numFmtId="165" fontId="6" fillId="3" borderId="1" xfId="1" applyNumberFormat="1" applyFont="1" applyFill="1" applyBorder="1" applyAlignment="1">
      <alignment horizontal="center" vertical="center"/>
    </xf>
    <xf numFmtId="0" fontId="6" fillId="3" borderId="1" xfId="1" applyNumberFormat="1" applyFont="1" applyFill="1" applyBorder="1" applyAlignment="1">
      <alignment horizontal="center" vertical="center" wrapText="1"/>
    </xf>
    <xf numFmtId="0" fontId="12" fillId="3"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2" xfId="1" applyFont="1" applyFill="1" applyBorder="1" applyAlignment="1">
      <alignment horizontal="center" vertical="center"/>
    </xf>
    <xf numFmtId="3" fontId="6" fillId="3" borderId="2" xfId="1" applyNumberFormat="1" applyFont="1" applyFill="1" applyBorder="1" applyAlignment="1">
      <alignment horizontal="center" vertical="center"/>
    </xf>
    <xf numFmtId="4" fontId="6" fillId="3" borderId="2" xfId="1" applyNumberFormat="1" applyFont="1" applyFill="1" applyBorder="1" applyAlignment="1">
      <alignment horizontal="center" vertical="center"/>
    </xf>
    <xf numFmtId="0" fontId="6" fillId="3" borderId="2" xfId="1" applyNumberFormat="1" applyFont="1" applyFill="1" applyBorder="1" applyAlignment="1">
      <alignment horizontal="center" vertical="center" wrapText="1"/>
    </xf>
    <xf numFmtId="3" fontId="6" fillId="0" borderId="1" xfId="1" applyNumberFormat="1" applyFont="1" applyFill="1" applyBorder="1" applyAlignment="1">
      <alignment horizontal="center" vertical="center"/>
    </xf>
    <xf numFmtId="4" fontId="6" fillId="0" borderId="1" xfId="1" applyNumberFormat="1" applyFont="1" applyFill="1" applyBorder="1" applyAlignment="1">
      <alignment horizontal="center" vertical="center"/>
    </xf>
    <xf numFmtId="4" fontId="6" fillId="3" borderId="1" xfId="0" applyNumberFormat="1" applyFont="1" applyFill="1" applyBorder="1" applyAlignment="1">
      <alignment horizontal="center" vertical="center" wrapText="1"/>
    </xf>
    <xf numFmtId="4" fontId="15" fillId="3" borderId="1" xfId="0" applyNumberFormat="1" applyFont="1" applyFill="1" applyBorder="1" applyAlignment="1">
      <alignment horizontal="center" vertical="center" wrapText="1"/>
    </xf>
    <xf numFmtId="4" fontId="15" fillId="3" borderId="1" xfId="1" applyNumberFormat="1" applyFont="1" applyFill="1" applyBorder="1" applyAlignment="1">
      <alignment horizontal="center" vertical="center"/>
    </xf>
    <xf numFmtId="4" fontId="0" fillId="0" borderId="0" xfId="0" applyNumberFormat="1"/>
    <xf numFmtId="3" fontId="8" fillId="0" borderId="1" xfId="1" applyNumberFormat="1" applyFont="1" applyFill="1" applyBorder="1" applyAlignment="1">
      <alignment horizontal="center" vertical="center" wrapText="1"/>
    </xf>
    <xf numFmtId="3" fontId="11" fillId="0" borderId="1" xfId="1" applyNumberFormat="1" applyFont="1" applyBorder="1" applyAlignment="1">
      <alignment horizontal="center" vertical="top" wrapText="1"/>
    </xf>
    <xf numFmtId="166" fontId="6" fillId="0" borderId="1" xfId="6" applyNumberFormat="1" applyFont="1" applyFill="1" applyBorder="1" applyAlignment="1">
      <alignment horizontal="center" vertical="center"/>
    </xf>
    <xf numFmtId="166" fontId="6" fillId="0" borderId="1" xfId="0" applyNumberFormat="1" applyFont="1" applyFill="1" applyBorder="1" applyAlignment="1">
      <alignment horizontal="center" vertical="center"/>
    </xf>
    <xf numFmtId="164" fontId="6" fillId="0" borderId="1" xfId="6" applyNumberFormat="1" applyFont="1" applyFill="1" applyBorder="1" applyAlignment="1">
      <alignment horizontal="center" vertical="center"/>
    </xf>
    <xf numFmtId="4" fontId="6" fillId="0" borderId="1" xfId="0" applyNumberFormat="1" applyFont="1" applyFill="1" applyBorder="1" applyAlignment="1">
      <alignment horizontal="center" vertical="center"/>
    </xf>
    <xf numFmtId="4" fontId="6" fillId="0" borderId="1" xfId="0" applyNumberFormat="1" applyFont="1" applyFill="1" applyBorder="1" applyAlignment="1">
      <alignment horizontal="center" vertical="center" wrapText="1"/>
    </xf>
    <xf numFmtId="165" fontId="6" fillId="0" borderId="1" xfId="1" applyNumberFormat="1" applyFont="1" applyFill="1" applyBorder="1" applyAlignment="1">
      <alignment horizontal="center" vertical="center"/>
    </xf>
    <xf numFmtId="3" fontId="6" fillId="0" borderId="1"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4" fontId="6" fillId="0" borderId="2" xfId="1" applyNumberFormat="1" applyFont="1" applyFill="1" applyBorder="1" applyAlignment="1">
      <alignment horizontal="center" vertical="center"/>
    </xf>
    <xf numFmtId="3" fontId="6" fillId="0" borderId="2" xfId="0" applyNumberFormat="1" applyFont="1" applyFill="1" applyBorder="1" applyAlignment="1">
      <alignment horizontal="center" vertical="center" wrapText="1"/>
    </xf>
    <xf numFmtId="3" fontId="6" fillId="0" borderId="2" xfId="1" applyNumberFormat="1" applyFont="1" applyFill="1" applyBorder="1" applyAlignment="1">
      <alignment horizontal="center" vertical="center"/>
    </xf>
    <xf numFmtId="0" fontId="12" fillId="0" borderId="0" xfId="0" applyFont="1"/>
    <xf numFmtId="4" fontId="6" fillId="0" borderId="1" xfId="6" applyNumberFormat="1" applyFont="1" applyFill="1" applyBorder="1" applyAlignment="1">
      <alignment horizontal="center" vertical="center"/>
    </xf>
    <xf numFmtId="0" fontId="6" fillId="3" borderId="2" xfId="7" applyNumberFormat="1" applyFont="1" applyFill="1" applyBorder="1" applyAlignment="1">
      <alignment horizontal="center" vertical="center" wrapText="1"/>
    </xf>
    <xf numFmtId="0" fontId="12" fillId="0" borderId="2" xfId="0" applyFont="1" applyBorder="1" applyAlignment="1">
      <alignment horizontal="center" vertical="center" wrapText="1"/>
    </xf>
    <xf numFmtId="0" fontId="17" fillId="0" borderId="2" xfId="0" applyFont="1" applyBorder="1" applyAlignment="1">
      <alignment horizontal="center" vertical="center" wrapText="1"/>
    </xf>
    <xf numFmtId="0" fontId="12" fillId="3" borderId="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6" fillId="3" borderId="1" xfId="4" applyFont="1" applyFill="1" applyBorder="1" applyAlignment="1">
      <alignment horizontal="center" vertical="center" wrapText="1"/>
    </xf>
    <xf numFmtId="0" fontId="6" fillId="3" borderId="2" xfId="1" applyFont="1" applyFill="1" applyBorder="1" applyAlignment="1">
      <alignment horizontal="center" vertical="center" wrapText="1"/>
    </xf>
    <xf numFmtId="4" fontId="6" fillId="3" borderId="2" xfId="0" applyNumberFormat="1" applyFont="1" applyFill="1" applyBorder="1" applyAlignment="1">
      <alignment horizontal="center" vertical="center" wrapText="1"/>
    </xf>
    <xf numFmtId="0" fontId="4" fillId="0" borderId="0" xfId="9"/>
    <xf numFmtId="0" fontId="6" fillId="0" borderId="0" xfId="5" applyFont="1" applyBorder="1" applyAlignment="1"/>
    <xf numFmtId="0" fontId="15" fillId="0" borderId="0" xfId="5" applyFont="1" applyBorder="1" applyAlignment="1">
      <alignment horizontal="center"/>
    </xf>
    <xf numFmtId="0" fontId="6" fillId="0" borderId="0" xfId="5" applyFont="1" applyBorder="1" applyAlignment="1">
      <alignment horizontal="center"/>
    </xf>
    <xf numFmtId="0" fontId="39" fillId="0" borderId="16" xfId="5" applyFont="1" applyBorder="1" applyAlignment="1">
      <alignment horizontal="left"/>
    </xf>
    <xf numFmtId="0" fontId="13" fillId="0" borderId="17" xfId="5" applyFont="1" applyBorder="1" applyAlignment="1">
      <alignment horizontal="left"/>
    </xf>
    <xf numFmtId="0" fontId="13" fillId="0" borderId="18" xfId="5" applyFont="1" applyBorder="1" applyAlignment="1">
      <alignment horizontal="left"/>
    </xf>
    <xf numFmtId="0" fontId="15" fillId="0" borderId="0" xfId="5" applyFont="1" applyBorder="1" applyAlignment="1"/>
    <xf numFmtId="0" fontId="6" fillId="0" borderId="0" xfId="5" applyFont="1" applyBorder="1"/>
    <xf numFmtId="0" fontId="15" fillId="0" borderId="0" xfId="5" applyFont="1" applyBorder="1" applyAlignment="1">
      <alignment vertical="center"/>
    </xf>
    <xf numFmtId="0" fontId="6" fillId="0" borderId="0" xfId="5" applyFont="1" applyAlignment="1"/>
    <xf numFmtId="0" fontId="6" fillId="0" borderId="1" xfId="5" applyFont="1" applyBorder="1" applyAlignment="1">
      <alignment horizontal="center" vertical="center" wrapText="1"/>
    </xf>
    <xf numFmtId="0" fontId="6" fillId="41"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7" applyFont="1" applyBorder="1" applyAlignment="1">
      <alignment horizontal="center" vertical="center" wrapText="1"/>
    </xf>
    <xf numFmtId="0" fontId="12" fillId="41" borderId="1" xfId="76" applyFont="1" applyFill="1" applyBorder="1" applyAlignment="1">
      <alignment horizontal="center" vertical="center" wrapText="1"/>
    </xf>
    <xf numFmtId="0" fontId="12" fillId="0" borderId="1" xfId="1" applyFont="1" applyBorder="1" applyAlignment="1">
      <alignment horizontal="center" vertical="center"/>
    </xf>
    <xf numFmtId="43" fontId="12" fillId="0" borderId="1" xfId="75" applyFont="1" applyBorder="1" applyAlignment="1">
      <alignment horizontal="center" vertical="center"/>
    </xf>
    <xf numFmtId="0" fontId="12" fillId="41" borderId="1" xfId="0" applyFont="1" applyFill="1" applyBorder="1" applyAlignment="1">
      <alignment horizontal="center" vertical="center" wrapText="1"/>
    </xf>
    <xf numFmtId="0" fontId="8" fillId="41" borderId="1" xfId="0" applyFont="1" applyFill="1" applyBorder="1" applyAlignment="1">
      <alignment horizontal="center" vertical="center" wrapText="1"/>
    </xf>
    <xf numFmtId="0" fontId="6" fillId="0" borderId="25" xfId="1" applyFont="1" applyBorder="1" applyAlignment="1">
      <alignment horizontal="center" vertical="center"/>
    </xf>
    <xf numFmtId="0" fontId="40" fillId="0" borderId="1" xfId="1" applyFont="1" applyBorder="1" applyAlignment="1">
      <alignment horizontal="center" vertical="center" wrapText="1"/>
    </xf>
    <xf numFmtId="0" fontId="8" fillId="3" borderId="1" xfId="0" applyFont="1" applyFill="1" applyBorder="1" applyAlignment="1">
      <alignment horizontal="center" vertical="center" wrapText="1"/>
    </xf>
    <xf numFmtId="0" fontId="12" fillId="0" borderId="1" xfId="1" applyFont="1" applyBorder="1" applyAlignment="1">
      <alignment horizontal="center" vertical="center" wrapText="1"/>
    </xf>
    <xf numFmtId="43" fontId="6" fillId="0" borderId="1" xfId="75" applyFont="1" applyBorder="1" applyAlignment="1">
      <alignment horizontal="center" vertical="center"/>
    </xf>
    <xf numFmtId="0" fontId="12" fillId="3" borderId="1" xfId="77" applyNumberFormat="1" applyFont="1" applyFill="1" applyBorder="1" applyAlignment="1">
      <alignment horizontal="center" vertical="center" wrapText="1"/>
    </xf>
    <xf numFmtId="0" fontId="12" fillId="3" borderId="1" xfId="76" applyFont="1" applyFill="1" applyBorder="1" applyAlignment="1">
      <alignment horizontal="center" vertical="center" wrapText="1"/>
    </xf>
    <xf numFmtId="0" fontId="8" fillId="0" borderId="1" xfId="0" applyFont="1" applyBorder="1" applyAlignment="1">
      <alignment horizontal="center" vertical="center" wrapText="1"/>
    </xf>
    <xf numFmtId="0" fontId="12" fillId="3" borderId="1" xfId="1" applyFont="1" applyFill="1" applyBorder="1" applyAlignment="1">
      <alignment horizontal="center" vertical="center" wrapText="1"/>
    </xf>
    <xf numFmtId="0" fontId="11" fillId="0" borderId="1" xfId="1" applyFont="1" applyBorder="1" applyAlignment="1">
      <alignment horizontal="center" vertical="center" wrapText="1"/>
    </xf>
    <xf numFmtId="0" fontId="0" fillId="0" borderId="1" xfId="0" applyBorder="1" applyAlignment="1">
      <alignment horizontal="center" vertical="center"/>
    </xf>
    <xf numFmtId="0" fontId="10" fillId="0" borderId="1" xfId="1" applyFont="1" applyBorder="1" applyAlignment="1">
      <alignment horizontal="left" vertical="center"/>
    </xf>
    <xf numFmtId="0" fontId="6" fillId="0" borderId="1" xfId="5" applyFont="1" applyBorder="1" applyAlignment="1">
      <alignment horizontal="center" vertical="center" wrapText="1"/>
    </xf>
    <xf numFmtId="0" fontId="6" fillId="0" borderId="1" xfId="79" applyFont="1" applyFill="1" applyBorder="1" applyAlignment="1">
      <alignment horizontal="center" vertical="center" wrapText="1"/>
    </xf>
    <xf numFmtId="0" fontId="6" fillId="0" borderId="1" xfId="80" applyFont="1" applyFill="1" applyBorder="1" applyAlignment="1">
      <alignment horizontal="center" vertical="center" wrapText="1"/>
    </xf>
    <xf numFmtId="0" fontId="6" fillId="0" borderId="1" xfId="1" applyNumberFormat="1" applyFont="1" applyFill="1" applyBorder="1" applyAlignment="1">
      <alignment horizontal="center" vertical="center" wrapText="1"/>
    </xf>
    <xf numFmtId="0" fontId="6" fillId="0" borderId="1" xfId="1" applyFont="1" applyFill="1" applyBorder="1" applyAlignment="1">
      <alignment horizontal="center"/>
    </xf>
    <xf numFmtId="1" fontId="6" fillId="0" borderId="1" xfId="1" applyNumberFormat="1" applyFont="1" applyFill="1" applyBorder="1" applyAlignment="1">
      <alignment horizontal="center" vertical="center" wrapText="1"/>
    </xf>
    <xf numFmtId="4" fontId="6" fillId="0" borderId="1" xfId="1" applyNumberFormat="1" applyFont="1" applyFill="1" applyBorder="1" applyAlignment="1">
      <alignment horizontal="center"/>
    </xf>
    <xf numFmtId="0" fontId="6" fillId="0" borderId="1" xfId="1" applyFont="1" applyFill="1" applyBorder="1"/>
    <xf numFmtId="0" fontId="15" fillId="0" borderId="0" xfId="5" applyFont="1" applyBorder="1" applyAlignment="1">
      <alignment horizontal="center"/>
    </xf>
    <xf numFmtId="0" fontId="15" fillId="0" borderId="19" xfId="5" applyFont="1" applyBorder="1" applyAlignment="1">
      <alignment horizontal="right" vertical="center" wrapText="1"/>
    </xf>
    <xf numFmtId="0" fontId="15" fillId="0" borderId="20" xfId="5" applyFont="1" applyBorder="1" applyAlignment="1">
      <alignment horizontal="right" vertical="center" wrapText="1"/>
    </xf>
    <xf numFmtId="0" fontId="15" fillId="0" borderId="21" xfId="5" applyFont="1" applyBorder="1" applyAlignment="1">
      <alignment horizontal="right" vertical="center" wrapText="1"/>
    </xf>
    <xf numFmtId="0" fontId="15" fillId="0" borderId="22" xfId="5" applyFont="1" applyBorder="1" applyAlignment="1">
      <alignment horizontal="right" vertical="center" wrapText="1"/>
    </xf>
    <xf numFmtId="0" fontId="15" fillId="0" borderId="23" xfId="5" applyFont="1" applyBorder="1" applyAlignment="1">
      <alignment horizontal="right" vertical="center" wrapText="1"/>
    </xf>
    <xf numFmtId="0" fontId="15" fillId="0" borderId="24" xfId="5" applyFont="1" applyBorder="1" applyAlignment="1">
      <alignment horizontal="right" vertical="center" wrapText="1"/>
    </xf>
    <xf numFmtId="0" fontId="10" fillId="0" borderId="2" xfId="1" applyFont="1" applyFill="1" applyBorder="1" applyAlignment="1">
      <alignment horizontal="center" vertical="top" wrapText="1"/>
    </xf>
    <xf numFmtId="0" fontId="10" fillId="0" borderId="3" xfId="1" applyFont="1" applyFill="1" applyBorder="1" applyAlignment="1">
      <alignment horizontal="center" vertical="top" wrapText="1"/>
    </xf>
    <xf numFmtId="4" fontId="10" fillId="0" borderId="2" xfId="1" applyNumberFormat="1" applyFont="1" applyFill="1" applyBorder="1" applyAlignment="1">
      <alignment horizontal="center" vertical="top" wrapText="1"/>
    </xf>
    <xf numFmtId="4" fontId="10" fillId="0" borderId="3" xfId="1" applyNumberFormat="1" applyFont="1" applyFill="1" applyBorder="1" applyAlignment="1">
      <alignment horizontal="center" vertical="top" wrapText="1"/>
    </xf>
    <xf numFmtId="0" fontId="10" fillId="0" borderId="2" xfId="1" applyFont="1" applyBorder="1" applyAlignment="1">
      <alignment horizontal="center" vertical="top" wrapText="1"/>
    </xf>
    <xf numFmtId="0" fontId="10" fillId="0" borderId="3" xfId="1" applyFont="1" applyBorder="1" applyAlignment="1">
      <alignment horizontal="center" vertical="top" wrapText="1"/>
    </xf>
    <xf numFmtId="0" fontId="10" fillId="0" borderId="1" xfId="1" applyFont="1" applyBorder="1" applyAlignment="1">
      <alignment horizontal="center" vertical="top" wrapText="1"/>
    </xf>
    <xf numFmtId="0" fontId="15" fillId="3" borderId="1" xfId="1" applyFont="1" applyFill="1" applyBorder="1" applyAlignment="1">
      <alignment horizontal="center" vertical="center" wrapText="1"/>
    </xf>
  </cellXfs>
  <cellStyles count="81">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Explanatory Text" xfId="44"/>
    <cellStyle name="Good" xfId="45"/>
    <cellStyle name="Heading 1" xfId="46"/>
    <cellStyle name="Heading 2" xfId="47"/>
    <cellStyle name="Heading 3" xfId="48"/>
    <cellStyle name="Heading 4" xfId="49"/>
    <cellStyle name="Input" xfId="50"/>
    <cellStyle name="Linked Cell" xfId="51"/>
    <cellStyle name="Neutral" xfId="52"/>
    <cellStyle name="Normal 2" xfId="15"/>
    <cellStyle name="Normal 2 3 2" xfId="4"/>
    <cellStyle name="Normal 2 3 2 2" xfId="79"/>
    <cellStyle name="Note" xfId="53"/>
    <cellStyle name="Output" xfId="54"/>
    <cellStyle name="SAS FM Client calculated data cell (data entry table)" xfId="55"/>
    <cellStyle name="SAS FM Client calculated data cell (read only table)" xfId="56"/>
    <cellStyle name="SAS FM Column drillable header" xfId="57"/>
    <cellStyle name="SAS FM Column header" xfId="58"/>
    <cellStyle name="SAS FM Drill path" xfId="59"/>
    <cellStyle name="SAS FM Invalid data cell" xfId="60"/>
    <cellStyle name="SAS FM No query data cell" xfId="61"/>
    <cellStyle name="SAS FM Protected member data cell" xfId="62"/>
    <cellStyle name="SAS FM Read-only data cell (data entry table)" xfId="63"/>
    <cellStyle name="SAS FM Read-only data cell (read-only table)" xfId="64"/>
    <cellStyle name="SAS FM Read-only data cell (read-only table) 2" xfId="6"/>
    <cellStyle name="SAS FM Read-only data cell (read-only table)_Sheet4" xfId="65"/>
    <cellStyle name="SAS FM Row drillable header" xfId="66"/>
    <cellStyle name="SAS FM Row header" xfId="67"/>
    <cellStyle name="SAS FM Slicers" xfId="68"/>
    <cellStyle name="SAS FM Supplemented member data cell" xfId="69"/>
    <cellStyle name="SAS FM Writeable data cell" xfId="70"/>
    <cellStyle name="Style 1" xfId="80"/>
    <cellStyle name="Title" xfId="71"/>
    <cellStyle name="Total" xfId="72"/>
    <cellStyle name="Warning Text" xfId="73"/>
    <cellStyle name="Денежный 2" xfId="77"/>
    <cellStyle name="Обычный" xfId="0" builtinId="0"/>
    <cellStyle name="Обычный 10" xfId="14"/>
    <cellStyle name="Обычный 13" xfId="3"/>
    <cellStyle name="Обычный 15" xfId="9"/>
    <cellStyle name="Обычный 2 2 2 2" xfId="1"/>
    <cellStyle name="Обычный 2 5" xfId="5"/>
    <cellStyle name="Обычный 3" xfId="11"/>
    <cellStyle name="Обычный 4" xfId="13"/>
    <cellStyle name="Обычный 44" xfId="10"/>
    <cellStyle name="Обычный 8" xfId="12"/>
    <cellStyle name="Обычный_Лист2" xfId="2"/>
    <cellStyle name="Обычный_Лист3" xfId="76"/>
    <cellStyle name="Стиль 1" xfId="7"/>
    <cellStyle name="Стиль 1 2" xfId="8"/>
    <cellStyle name="Финансовый 2" xfId="16"/>
    <cellStyle name="Финансовый 2 2" xfId="74"/>
    <cellStyle name="Финансовый 2 3" xfId="75"/>
    <cellStyle name="Финансовый 3" xfId="7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nstru.skc.kz/ru/ntru/detail/?kpved=49.50.11.50.10.10.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7"/>
  <sheetViews>
    <sheetView tabSelected="1" topLeftCell="F1" zoomScale="80" zoomScaleNormal="80" workbookViewId="0">
      <selection activeCell="X157" sqref="X157"/>
    </sheetView>
  </sheetViews>
  <sheetFormatPr defaultRowHeight="15" x14ac:dyDescent="0.25"/>
  <cols>
    <col min="1" max="1" width="7.5703125" customWidth="1"/>
    <col min="2" max="3" width="9.140625" customWidth="1"/>
    <col min="4" max="4" width="25.28515625" customWidth="1"/>
    <col min="5" max="5" width="18.140625" customWidth="1"/>
    <col min="6" max="6" width="20.5703125" customWidth="1"/>
    <col min="7" max="7" width="21.42578125" customWidth="1"/>
    <col min="8" max="8" width="28.140625" customWidth="1"/>
    <col min="9" max="9" width="31" customWidth="1"/>
    <col min="12" max="12" width="11.85546875" customWidth="1"/>
    <col min="13" max="13" width="13.28515625" customWidth="1"/>
    <col min="14" max="14" width="11.5703125" customWidth="1"/>
    <col min="15" max="15" width="16.140625" customWidth="1"/>
    <col min="17" max="17" width="18" customWidth="1"/>
    <col min="18" max="18" width="22.7109375" customWidth="1"/>
    <col min="19" max="20" width="9.140625" customWidth="1"/>
    <col min="21" max="21" width="10.85546875" customWidth="1"/>
    <col min="22" max="22" width="13.5703125" customWidth="1"/>
    <col min="23" max="23" width="19.7109375" style="40" customWidth="1"/>
    <col min="24" max="24" width="19.5703125" style="40" customWidth="1"/>
    <col min="25" max="25" width="9.140625" customWidth="1"/>
    <col min="27" max="27" width="12.7109375" customWidth="1"/>
  </cols>
  <sheetData>
    <row r="1" spans="1:27" ht="15.75" thickBot="1" x14ac:dyDescent="0.3">
      <c r="A1" s="64"/>
      <c r="B1" s="64"/>
      <c r="C1" s="64"/>
      <c r="D1" s="65"/>
      <c r="E1" s="65"/>
      <c r="F1" s="65"/>
      <c r="G1" s="65"/>
      <c r="H1" s="65"/>
      <c r="I1" s="65"/>
      <c r="J1" s="65"/>
      <c r="K1" s="65"/>
      <c r="L1" s="65"/>
      <c r="M1" s="65"/>
      <c r="N1" s="65"/>
      <c r="O1" s="65"/>
      <c r="P1" s="65"/>
      <c r="Q1" s="65"/>
      <c r="R1" s="64"/>
      <c r="S1" s="64"/>
      <c r="T1" s="65"/>
      <c r="U1" s="64"/>
      <c r="V1" s="65"/>
      <c r="W1" s="64"/>
      <c r="X1" s="66"/>
      <c r="Y1" s="66"/>
      <c r="Z1" s="67"/>
      <c r="AA1" s="64"/>
    </row>
    <row r="2" spans="1:27" ht="16.5" thickBot="1" x14ac:dyDescent="0.3">
      <c r="A2" s="64"/>
      <c r="B2" s="68" t="s">
        <v>533</v>
      </c>
      <c r="C2" s="69"/>
      <c r="D2" s="69"/>
      <c r="E2" s="69"/>
      <c r="F2" s="69"/>
      <c r="G2" s="69"/>
      <c r="H2" s="69"/>
      <c r="I2" s="69"/>
      <c r="J2" s="69"/>
      <c r="K2" s="69"/>
      <c r="L2" s="69"/>
      <c r="M2" s="69"/>
      <c r="N2" s="69"/>
      <c r="O2" s="69"/>
      <c r="P2" s="69"/>
      <c r="Q2" s="69"/>
      <c r="R2" s="70"/>
      <c r="S2" s="64"/>
      <c r="T2" s="65"/>
      <c r="U2" s="64"/>
      <c r="V2" s="65"/>
      <c r="W2" s="64"/>
      <c r="X2" s="71"/>
      <c r="Y2" s="71"/>
      <c r="Z2" s="65"/>
      <c r="AA2" s="64"/>
    </row>
    <row r="3" spans="1:27" x14ac:dyDescent="0.25">
      <c r="A3" s="64"/>
      <c r="B3" s="64"/>
      <c r="C3" s="64"/>
      <c r="D3" s="64"/>
      <c r="E3" s="64"/>
      <c r="F3" s="64"/>
      <c r="G3" s="64"/>
      <c r="H3" s="64"/>
      <c r="I3" s="64"/>
      <c r="J3" s="64"/>
      <c r="K3" s="64"/>
      <c r="L3" s="64"/>
      <c r="M3" s="64"/>
      <c r="N3" s="64"/>
      <c r="O3" s="64"/>
      <c r="P3" s="64"/>
      <c r="Q3" s="71"/>
      <c r="R3" s="64"/>
      <c r="S3" s="64"/>
      <c r="T3" s="64"/>
      <c r="U3" s="64"/>
      <c r="V3" s="64"/>
      <c r="W3" s="64"/>
      <c r="X3" s="71"/>
      <c r="Y3" s="71"/>
      <c r="Z3" s="65"/>
      <c r="AA3" s="65"/>
    </row>
    <row r="4" spans="1:27" x14ac:dyDescent="0.25">
      <c r="A4" s="104" t="s">
        <v>535</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row>
    <row r="5" spans="1:27" ht="15.75" thickBot="1" x14ac:dyDescent="0.3">
      <c r="A5" s="74"/>
      <c r="B5" s="74"/>
      <c r="C5" s="65" t="s">
        <v>534</v>
      </c>
      <c r="D5" s="65"/>
      <c r="E5" s="65"/>
      <c r="F5" s="65"/>
      <c r="G5" s="65"/>
      <c r="H5" s="65"/>
      <c r="I5" s="65"/>
      <c r="J5" s="65"/>
      <c r="K5" s="65"/>
      <c r="L5" s="65"/>
      <c r="M5" s="65"/>
      <c r="N5" s="65"/>
      <c r="O5" s="65"/>
      <c r="P5" s="65"/>
      <c r="Q5" s="65"/>
      <c r="R5" s="65"/>
      <c r="S5" s="65"/>
      <c r="T5" s="65"/>
      <c r="U5" s="65"/>
      <c r="V5" s="65"/>
      <c r="W5" s="65"/>
      <c r="X5" s="65"/>
      <c r="Y5" s="65"/>
      <c r="Z5" s="65"/>
      <c r="AA5" s="64"/>
    </row>
    <row r="6" spans="1:27" ht="15" customHeight="1" x14ac:dyDescent="0.25">
      <c r="A6" s="64"/>
      <c r="B6" s="64"/>
      <c r="C6" s="64"/>
      <c r="D6" s="64"/>
      <c r="E6" s="64"/>
      <c r="F6" s="64"/>
      <c r="G6" s="64"/>
      <c r="H6" s="64"/>
      <c r="I6" s="64"/>
      <c r="J6" s="64"/>
      <c r="K6" s="64"/>
      <c r="L6" s="64"/>
      <c r="M6" s="64"/>
      <c r="N6" s="71"/>
      <c r="O6" s="71"/>
      <c r="P6" s="71"/>
      <c r="Q6" s="71"/>
      <c r="R6" s="64"/>
      <c r="S6" s="72"/>
      <c r="T6" s="73"/>
      <c r="U6" s="73"/>
      <c r="V6" s="105" t="s">
        <v>536</v>
      </c>
      <c r="W6" s="106"/>
      <c r="X6" s="106"/>
      <c r="Y6" s="106"/>
      <c r="Z6" s="106"/>
      <c r="AA6" s="107"/>
    </row>
    <row r="7" spans="1:27" ht="15.75" thickBot="1" x14ac:dyDescent="0.3">
      <c r="A7" s="64"/>
      <c r="B7" s="64"/>
      <c r="C7" s="64"/>
      <c r="D7" s="64"/>
      <c r="E7" s="64"/>
      <c r="F7" s="64"/>
      <c r="G7" s="64"/>
      <c r="H7" s="64"/>
      <c r="I7" s="64"/>
      <c r="J7" s="64"/>
      <c r="K7" s="64"/>
      <c r="L7" s="64"/>
      <c r="M7" s="64"/>
      <c r="N7" s="71"/>
      <c r="O7" s="71"/>
      <c r="P7" s="71"/>
      <c r="Q7" s="71"/>
      <c r="R7" s="64"/>
      <c r="S7" s="73"/>
      <c r="T7" s="73"/>
      <c r="U7" s="73"/>
      <c r="V7" s="108"/>
      <c r="W7" s="109"/>
      <c r="X7" s="109"/>
      <c r="Y7" s="109"/>
      <c r="Z7" s="109"/>
      <c r="AA7" s="110"/>
    </row>
    <row r="8" spans="1:27" x14ac:dyDescent="0.25">
      <c r="A8" s="54"/>
      <c r="B8" s="54"/>
      <c r="C8" s="54"/>
      <c r="D8" s="54"/>
      <c r="E8" s="54"/>
      <c r="F8" s="54"/>
      <c r="G8" s="54"/>
      <c r="H8" s="54"/>
      <c r="I8" s="54"/>
      <c r="J8" s="54"/>
      <c r="K8" s="54"/>
      <c r="L8" s="54"/>
      <c r="M8" s="54"/>
      <c r="N8" s="54"/>
      <c r="O8" s="54"/>
      <c r="P8" s="54"/>
      <c r="Q8" s="54"/>
      <c r="R8" s="54"/>
      <c r="S8" s="54"/>
      <c r="T8" s="54"/>
      <c r="U8" s="54"/>
      <c r="V8" s="105" t="s">
        <v>751</v>
      </c>
      <c r="W8" s="106"/>
      <c r="X8" s="106"/>
      <c r="Y8" s="106"/>
      <c r="Z8" s="106"/>
      <c r="AA8" s="107"/>
    </row>
    <row r="9" spans="1:27" ht="15.75" thickBot="1" x14ac:dyDescent="0.3">
      <c r="A9" s="54"/>
      <c r="B9" s="54"/>
      <c r="C9" s="54"/>
      <c r="D9" s="54"/>
      <c r="E9" s="54"/>
      <c r="F9" s="54"/>
      <c r="G9" s="54"/>
      <c r="H9" s="54"/>
      <c r="I9" s="54"/>
      <c r="J9" s="54"/>
      <c r="K9" s="54"/>
      <c r="L9" s="54"/>
      <c r="M9" s="54"/>
      <c r="N9" s="54"/>
      <c r="O9" s="54"/>
      <c r="P9" s="54"/>
      <c r="Q9" s="54"/>
      <c r="R9" s="54"/>
      <c r="S9" s="54"/>
      <c r="T9" s="54"/>
      <c r="U9" s="54"/>
      <c r="V9" s="108"/>
      <c r="W9" s="109"/>
      <c r="X9" s="109"/>
      <c r="Y9" s="109"/>
      <c r="Z9" s="109"/>
      <c r="AA9" s="110"/>
    </row>
    <row r="10" spans="1:27" x14ac:dyDescent="0.25">
      <c r="A10" s="54"/>
      <c r="B10" s="54"/>
      <c r="C10" s="54"/>
      <c r="D10" s="54"/>
      <c r="E10" s="54"/>
      <c r="F10" s="54"/>
      <c r="G10" s="54"/>
      <c r="H10" s="54"/>
      <c r="I10" s="54"/>
      <c r="J10" s="54"/>
      <c r="K10" s="54"/>
      <c r="L10" s="54"/>
      <c r="M10" s="54"/>
      <c r="N10" s="54"/>
      <c r="O10" s="54"/>
      <c r="P10" s="54"/>
      <c r="Q10" s="54"/>
      <c r="R10" s="54"/>
      <c r="S10" s="54"/>
      <c r="T10" s="54"/>
      <c r="U10" s="54"/>
      <c r="V10" s="105" t="s">
        <v>812</v>
      </c>
      <c r="W10" s="106"/>
      <c r="X10" s="106"/>
      <c r="Y10" s="106"/>
      <c r="Z10" s="106"/>
      <c r="AA10" s="107"/>
    </row>
    <row r="11" spans="1:27" x14ac:dyDescent="0.25">
      <c r="A11" s="54"/>
      <c r="B11" s="54"/>
      <c r="C11" s="54"/>
      <c r="D11" s="54"/>
      <c r="E11" s="54"/>
      <c r="F11" s="54"/>
      <c r="G11" s="54"/>
      <c r="H11" s="54"/>
      <c r="I11" s="54"/>
      <c r="J11" s="54"/>
      <c r="K11" s="54"/>
      <c r="L11" s="54"/>
      <c r="M11" s="54"/>
      <c r="N11" s="54"/>
      <c r="O11" s="54"/>
      <c r="P11" s="54"/>
      <c r="Q11" s="54"/>
      <c r="R11" s="54"/>
      <c r="S11" s="54"/>
      <c r="T11" s="54"/>
      <c r="U11" s="54"/>
      <c r="V11" s="108"/>
      <c r="W11" s="109"/>
      <c r="X11" s="109"/>
      <c r="Y11" s="109"/>
      <c r="Z11" s="109"/>
      <c r="AA11" s="110"/>
    </row>
    <row r="12" spans="1:27" x14ac:dyDescent="0.25">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row>
    <row r="13" spans="1:27" ht="25.5" customHeight="1" x14ac:dyDescent="0.25">
      <c r="A13" s="117" t="s">
        <v>12</v>
      </c>
      <c r="B13" s="115" t="s">
        <v>13</v>
      </c>
      <c r="C13" s="115" t="s">
        <v>14</v>
      </c>
      <c r="D13" s="115" t="s">
        <v>15</v>
      </c>
      <c r="E13" s="115" t="s">
        <v>16</v>
      </c>
      <c r="F13" s="115" t="s">
        <v>17</v>
      </c>
      <c r="G13" s="115" t="s">
        <v>18</v>
      </c>
      <c r="H13" s="115" t="s">
        <v>19</v>
      </c>
      <c r="I13" s="115" t="s">
        <v>20</v>
      </c>
      <c r="J13" s="115" t="s">
        <v>21</v>
      </c>
      <c r="K13" s="115" t="s">
        <v>22</v>
      </c>
      <c r="L13" s="111" t="s">
        <v>23</v>
      </c>
      <c r="M13" s="115" t="s">
        <v>24</v>
      </c>
      <c r="N13" s="115" t="s">
        <v>25</v>
      </c>
      <c r="O13" s="111" t="s">
        <v>26</v>
      </c>
      <c r="P13" s="111" t="s">
        <v>27</v>
      </c>
      <c r="Q13" s="111" t="s">
        <v>28</v>
      </c>
      <c r="R13" s="111" t="s">
        <v>29</v>
      </c>
      <c r="S13" s="111" t="s">
        <v>30</v>
      </c>
      <c r="T13" s="111" t="s">
        <v>31</v>
      </c>
      <c r="U13" s="111" t="s">
        <v>32</v>
      </c>
      <c r="V13" s="111" t="s">
        <v>33</v>
      </c>
      <c r="W13" s="113" t="s">
        <v>34</v>
      </c>
      <c r="X13" s="113" t="s">
        <v>35</v>
      </c>
      <c r="Y13" s="111" t="s">
        <v>36</v>
      </c>
      <c r="Z13" s="111" t="s">
        <v>37</v>
      </c>
      <c r="AA13" s="111" t="s">
        <v>38</v>
      </c>
    </row>
    <row r="14" spans="1:27" ht="54" customHeight="1" x14ac:dyDescent="0.25">
      <c r="A14" s="117"/>
      <c r="B14" s="116"/>
      <c r="C14" s="116"/>
      <c r="D14" s="116"/>
      <c r="E14" s="116"/>
      <c r="F14" s="116"/>
      <c r="G14" s="116"/>
      <c r="H14" s="116"/>
      <c r="I14" s="116"/>
      <c r="J14" s="116"/>
      <c r="K14" s="116"/>
      <c r="L14" s="112"/>
      <c r="M14" s="116"/>
      <c r="N14" s="116"/>
      <c r="O14" s="112"/>
      <c r="P14" s="112"/>
      <c r="Q14" s="112"/>
      <c r="R14" s="112"/>
      <c r="S14" s="112"/>
      <c r="T14" s="112"/>
      <c r="U14" s="112"/>
      <c r="V14" s="112"/>
      <c r="W14" s="114"/>
      <c r="X14" s="114"/>
      <c r="Y14" s="112"/>
      <c r="Z14" s="112"/>
      <c r="AA14" s="112"/>
    </row>
    <row r="15" spans="1:27" x14ac:dyDescent="0.25">
      <c r="A15" s="12">
        <v>1</v>
      </c>
      <c r="B15" s="12">
        <v>2</v>
      </c>
      <c r="C15" s="12">
        <v>3</v>
      </c>
      <c r="D15" s="12">
        <v>4</v>
      </c>
      <c r="E15" s="12"/>
      <c r="F15" s="12">
        <v>5</v>
      </c>
      <c r="G15" s="12"/>
      <c r="H15" s="12">
        <v>6</v>
      </c>
      <c r="I15" s="12"/>
      <c r="J15" s="12">
        <v>7</v>
      </c>
      <c r="K15" s="12">
        <v>8</v>
      </c>
      <c r="L15" s="12">
        <v>9</v>
      </c>
      <c r="M15" s="12">
        <v>10</v>
      </c>
      <c r="N15" s="12">
        <v>11</v>
      </c>
      <c r="O15" s="12">
        <v>12</v>
      </c>
      <c r="P15" s="12">
        <v>13</v>
      </c>
      <c r="Q15" s="12">
        <v>14</v>
      </c>
      <c r="R15" s="12">
        <v>15</v>
      </c>
      <c r="S15" s="12">
        <v>16</v>
      </c>
      <c r="T15" s="12">
        <v>17</v>
      </c>
      <c r="U15" s="12">
        <v>18</v>
      </c>
      <c r="V15" s="12">
        <v>19</v>
      </c>
      <c r="W15" s="42">
        <v>20</v>
      </c>
      <c r="X15" s="42">
        <v>21</v>
      </c>
      <c r="Y15" s="12">
        <v>22</v>
      </c>
      <c r="Z15" s="12">
        <v>23</v>
      </c>
      <c r="AA15" s="12">
        <v>24</v>
      </c>
    </row>
    <row r="16" spans="1:27" x14ac:dyDescent="0.25">
      <c r="A16" s="14" t="s">
        <v>97</v>
      </c>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row>
    <row r="17" spans="1:27" ht="63.75" customHeight="1" x14ac:dyDescent="0.25">
      <c r="A17" s="13" t="s">
        <v>108</v>
      </c>
      <c r="B17" s="1" t="s">
        <v>0</v>
      </c>
      <c r="C17" s="2" t="s">
        <v>98</v>
      </c>
      <c r="D17" s="3" t="s">
        <v>99</v>
      </c>
      <c r="E17" s="3" t="s">
        <v>100</v>
      </c>
      <c r="F17" s="4" t="s">
        <v>101</v>
      </c>
      <c r="G17" s="3" t="s">
        <v>102</v>
      </c>
      <c r="H17" s="3" t="s">
        <v>103</v>
      </c>
      <c r="I17" s="3" t="s">
        <v>104</v>
      </c>
      <c r="J17" s="5" t="s">
        <v>51</v>
      </c>
      <c r="K17" s="6">
        <v>100</v>
      </c>
      <c r="L17" s="7">
        <v>710000000</v>
      </c>
      <c r="M17" s="8" t="s">
        <v>7</v>
      </c>
      <c r="N17" s="75" t="s">
        <v>73</v>
      </c>
      <c r="O17" s="9" t="s">
        <v>7</v>
      </c>
      <c r="P17" s="6" t="s">
        <v>105</v>
      </c>
      <c r="Q17" s="9" t="s">
        <v>532</v>
      </c>
      <c r="R17" s="9" t="s">
        <v>106</v>
      </c>
      <c r="S17" s="13">
        <v>112</v>
      </c>
      <c r="T17" s="13" t="s">
        <v>511</v>
      </c>
      <c r="U17" s="10">
        <v>91200</v>
      </c>
      <c r="V17" s="10">
        <f>158/1.12</f>
        <v>141.07142857142856</v>
      </c>
      <c r="W17" s="11">
        <f>U17*V17</f>
        <v>12865714.285714284</v>
      </c>
      <c r="X17" s="10">
        <f>W17*1.12</f>
        <v>14409599.999999998</v>
      </c>
      <c r="Y17" s="13" t="s">
        <v>107</v>
      </c>
      <c r="Z17" s="75">
        <v>2015</v>
      </c>
      <c r="AA17" s="9"/>
    </row>
    <row r="18" spans="1:27" ht="63.75" customHeight="1" x14ac:dyDescent="0.25">
      <c r="A18" s="13" t="s">
        <v>719</v>
      </c>
      <c r="B18" s="17" t="s">
        <v>0</v>
      </c>
      <c r="C18" s="77" t="s">
        <v>720</v>
      </c>
      <c r="D18" s="77" t="s">
        <v>721</v>
      </c>
      <c r="E18" s="20" t="s">
        <v>722</v>
      </c>
      <c r="F18" s="77" t="s">
        <v>752</v>
      </c>
      <c r="G18" s="20" t="s">
        <v>723</v>
      </c>
      <c r="H18" s="20" t="s">
        <v>724</v>
      </c>
      <c r="I18" s="20" t="s">
        <v>725</v>
      </c>
      <c r="J18" s="21" t="s">
        <v>6</v>
      </c>
      <c r="K18" s="22">
        <v>0</v>
      </c>
      <c r="L18" s="21">
        <v>710000000</v>
      </c>
      <c r="M18" s="23" t="s">
        <v>7</v>
      </c>
      <c r="N18" s="9" t="s">
        <v>582</v>
      </c>
      <c r="O18" s="21" t="s">
        <v>726</v>
      </c>
      <c r="P18" s="22" t="s">
        <v>105</v>
      </c>
      <c r="Q18" s="9" t="s">
        <v>727</v>
      </c>
      <c r="R18" s="24" t="s">
        <v>270</v>
      </c>
      <c r="S18" s="22">
        <v>796</v>
      </c>
      <c r="T18" s="22" t="s">
        <v>728</v>
      </c>
      <c r="U18" s="25">
        <v>1</v>
      </c>
      <c r="V18" s="26">
        <f>20019600</f>
        <v>20019600</v>
      </c>
      <c r="W18" s="47">
        <f>U18*V18</f>
        <v>20019600</v>
      </c>
      <c r="X18" s="36">
        <f>W18*1.12</f>
        <v>22421952.000000004</v>
      </c>
      <c r="Y18" s="22"/>
      <c r="Z18" s="28">
        <v>2015</v>
      </c>
      <c r="AA18" s="22"/>
    </row>
    <row r="19" spans="1:27" ht="15" customHeight="1" x14ac:dyDescent="0.25">
      <c r="A19" s="95" t="s">
        <v>109</v>
      </c>
      <c r="B19" s="93"/>
      <c r="C19" s="93"/>
      <c r="D19" s="93"/>
      <c r="E19" s="93"/>
      <c r="F19" s="93"/>
      <c r="G19" s="93"/>
      <c r="H19" s="93"/>
      <c r="I19" s="93"/>
      <c r="J19" s="93"/>
      <c r="K19" s="93"/>
      <c r="L19" s="93"/>
      <c r="M19" s="93"/>
      <c r="N19" s="93"/>
      <c r="O19" s="93"/>
      <c r="P19" s="93"/>
      <c r="Q19" s="93"/>
      <c r="R19" s="93"/>
      <c r="S19" s="93"/>
      <c r="T19" s="93"/>
      <c r="U19" s="93"/>
      <c r="V19" s="93"/>
      <c r="W19" s="15">
        <f>SUBTOTAL(9,W17:W18)</f>
        <v>32885314.285714284</v>
      </c>
      <c r="X19" s="15">
        <f>SUBTOTAL(9,X17:X18)</f>
        <v>36831552</v>
      </c>
      <c r="Y19" s="93"/>
      <c r="Z19" s="93"/>
      <c r="AA19" s="93"/>
    </row>
    <row r="20" spans="1:27" ht="15" customHeight="1" x14ac:dyDescent="0.25">
      <c r="A20" s="95" t="s">
        <v>269</v>
      </c>
      <c r="B20" s="93"/>
      <c r="C20" s="93"/>
      <c r="D20" s="93"/>
      <c r="E20" s="93"/>
      <c r="F20" s="93"/>
      <c r="G20" s="93"/>
      <c r="H20" s="93"/>
      <c r="I20" s="93"/>
      <c r="J20" s="93"/>
      <c r="K20" s="93"/>
      <c r="L20" s="93"/>
      <c r="M20" s="93"/>
      <c r="N20" s="93"/>
      <c r="O20" s="93"/>
      <c r="P20" s="93"/>
      <c r="Q20" s="93"/>
      <c r="R20" s="93"/>
      <c r="S20" s="93"/>
      <c r="T20" s="93"/>
      <c r="U20" s="93"/>
      <c r="V20" s="93"/>
      <c r="W20" s="15"/>
      <c r="X20" s="16"/>
      <c r="Y20" s="93"/>
      <c r="Z20" s="93"/>
      <c r="AA20" s="93"/>
    </row>
    <row r="21" spans="1:27" ht="59.25" customHeight="1" x14ac:dyDescent="0.25">
      <c r="A21" s="13" t="s">
        <v>272</v>
      </c>
      <c r="B21" s="1" t="s">
        <v>0</v>
      </c>
      <c r="C21" s="18" t="s">
        <v>235</v>
      </c>
      <c r="D21" s="19" t="s">
        <v>236</v>
      </c>
      <c r="E21" s="20" t="s">
        <v>527</v>
      </c>
      <c r="F21" s="19" t="s">
        <v>236</v>
      </c>
      <c r="G21" s="20" t="s">
        <v>527</v>
      </c>
      <c r="H21" s="20" t="s">
        <v>287</v>
      </c>
      <c r="I21" s="20" t="s">
        <v>528</v>
      </c>
      <c r="J21" s="21" t="s">
        <v>51</v>
      </c>
      <c r="K21" s="22">
        <v>100</v>
      </c>
      <c r="L21" s="21">
        <v>710000000</v>
      </c>
      <c r="M21" s="23" t="s">
        <v>7</v>
      </c>
      <c r="N21" s="75" t="s">
        <v>73</v>
      </c>
      <c r="O21" s="21" t="s">
        <v>8</v>
      </c>
      <c r="P21" s="22"/>
      <c r="Q21" s="9" t="s">
        <v>153</v>
      </c>
      <c r="R21" s="24" t="s">
        <v>118</v>
      </c>
      <c r="S21" s="22"/>
      <c r="T21" s="22"/>
      <c r="U21" s="25"/>
      <c r="V21" s="26"/>
      <c r="W21" s="37">
        <v>430000</v>
      </c>
      <c r="X21" s="27">
        <f>W21*1.12</f>
        <v>481600.00000000006</v>
      </c>
      <c r="Y21" s="22"/>
      <c r="Z21" s="28">
        <v>2015</v>
      </c>
      <c r="AA21" s="22"/>
    </row>
    <row r="22" spans="1:27" ht="59.25" customHeight="1" x14ac:dyDescent="0.25">
      <c r="A22" s="13" t="s">
        <v>804</v>
      </c>
      <c r="B22" s="1" t="s">
        <v>0</v>
      </c>
      <c r="C22" s="2" t="s">
        <v>805</v>
      </c>
      <c r="D22" s="3" t="s">
        <v>806</v>
      </c>
      <c r="E22" s="3" t="s">
        <v>807</v>
      </c>
      <c r="F22" s="4" t="s">
        <v>808</v>
      </c>
      <c r="G22" s="3" t="s">
        <v>809</v>
      </c>
      <c r="H22" s="3" t="s">
        <v>810</v>
      </c>
      <c r="I22" s="3" t="s">
        <v>811</v>
      </c>
      <c r="J22" s="5" t="s">
        <v>58</v>
      </c>
      <c r="K22" s="6">
        <v>97</v>
      </c>
      <c r="L22" s="7">
        <v>710000000</v>
      </c>
      <c r="M22" s="8" t="s">
        <v>7</v>
      </c>
      <c r="N22" s="1" t="s">
        <v>783</v>
      </c>
      <c r="O22" s="5" t="s">
        <v>8</v>
      </c>
      <c r="P22" s="6"/>
      <c r="Q22" s="1" t="s">
        <v>153</v>
      </c>
      <c r="R22" s="9" t="s">
        <v>46</v>
      </c>
      <c r="S22" s="94"/>
      <c r="T22" s="94"/>
      <c r="U22" s="10"/>
      <c r="V22" s="94"/>
      <c r="W22" s="55">
        <f>X22/1.12</f>
        <v>6535714.2857142854</v>
      </c>
      <c r="X22" s="46">
        <v>7320000</v>
      </c>
      <c r="Y22" s="94"/>
      <c r="Z22" s="96">
        <v>2015</v>
      </c>
      <c r="AA22" s="9"/>
    </row>
    <row r="23" spans="1:27" ht="15" customHeight="1" x14ac:dyDescent="0.25">
      <c r="A23" s="95" t="s">
        <v>271</v>
      </c>
      <c r="B23" s="93"/>
      <c r="C23" s="93"/>
      <c r="D23" s="93"/>
      <c r="E23" s="93"/>
      <c r="F23" s="93"/>
      <c r="G23" s="93"/>
      <c r="H23" s="93"/>
      <c r="I23" s="93"/>
      <c r="J23" s="93"/>
      <c r="K23" s="93"/>
      <c r="L23" s="93"/>
      <c r="M23" s="93"/>
      <c r="N23" s="93"/>
      <c r="O23" s="93"/>
      <c r="P23" s="93"/>
      <c r="Q23" s="93"/>
      <c r="R23" s="93"/>
      <c r="S23" s="93"/>
      <c r="T23" s="93"/>
      <c r="U23" s="93"/>
      <c r="V23" s="93"/>
      <c r="W23" s="15">
        <f>SUBTOTAL(9,W21:W22)</f>
        <v>6965714.2857142854</v>
      </c>
      <c r="X23" s="15">
        <f>SUBTOTAL(9,X21:X22)</f>
        <v>7801600</v>
      </c>
      <c r="Y23" s="93"/>
      <c r="Z23" s="93"/>
      <c r="AA23" s="93"/>
    </row>
    <row r="24" spans="1:27" ht="15" customHeight="1" x14ac:dyDescent="0.25">
      <c r="A24" s="95" t="s">
        <v>110</v>
      </c>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row>
    <row r="25" spans="1:27" ht="76.5" customHeight="1" x14ac:dyDescent="0.25">
      <c r="A25" s="13" t="s">
        <v>39</v>
      </c>
      <c r="B25" s="1" t="s">
        <v>0</v>
      </c>
      <c r="C25" s="2" t="s">
        <v>1</v>
      </c>
      <c r="D25" s="3" t="s">
        <v>2</v>
      </c>
      <c r="E25" s="3" t="s">
        <v>3</v>
      </c>
      <c r="F25" s="4" t="s">
        <v>2</v>
      </c>
      <c r="G25" s="3" t="s">
        <v>3</v>
      </c>
      <c r="H25" s="3" t="s">
        <v>4</v>
      </c>
      <c r="I25" s="3" t="s">
        <v>5</v>
      </c>
      <c r="J25" s="5" t="s">
        <v>6</v>
      </c>
      <c r="K25" s="6">
        <v>100</v>
      </c>
      <c r="L25" s="7">
        <v>710000000</v>
      </c>
      <c r="M25" s="8" t="s">
        <v>7</v>
      </c>
      <c r="N25" s="75" t="s">
        <v>73</v>
      </c>
      <c r="O25" s="9" t="s">
        <v>8</v>
      </c>
      <c r="P25" s="6"/>
      <c r="Q25" s="9" t="s">
        <v>153</v>
      </c>
      <c r="R25" s="9" t="s">
        <v>9</v>
      </c>
      <c r="S25" s="94"/>
      <c r="T25" s="94"/>
      <c r="U25" s="10"/>
      <c r="V25" s="94"/>
      <c r="W25" s="55">
        <v>19486000</v>
      </c>
      <c r="X25" s="46">
        <f>W25*1.12</f>
        <v>21824320.000000004</v>
      </c>
      <c r="Y25" s="94"/>
      <c r="Z25" s="75">
        <v>2015</v>
      </c>
      <c r="AA25" s="9"/>
    </row>
    <row r="26" spans="1:27" ht="76.5" customHeight="1" x14ac:dyDescent="0.25">
      <c r="A26" s="13" t="s">
        <v>40</v>
      </c>
      <c r="B26" s="1" t="s">
        <v>0</v>
      </c>
      <c r="C26" s="2" t="s">
        <v>1</v>
      </c>
      <c r="D26" s="3" t="s">
        <v>2</v>
      </c>
      <c r="E26" s="3" t="s">
        <v>3</v>
      </c>
      <c r="F26" s="4" t="s">
        <v>2</v>
      </c>
      <c r="G26" s="3" t="s">
        <v>3</v>
      </c>
      <c r="H26" s="3" t="s">
        <v>10</v>
      </c>
      <c r="I26" s="3" t="s">
        <v>11</v>
      </c>
      <c r="J26" s="5" t="s">
        <v>6</v>
      </c>
      <c r="K26" s="6">
        <v>100</v>
      </c>
      <c r="L26" s="7">
        <v>710000000</v>
      </c>
      <c r="M26" s="8" t="s">
        <v>7</v>
      </c>
      <c r="N26" s="75" t="s">
        <v>73</v>
      </c>
      <c r="O26" s="9" t="s">
        <v>8</v>
      </c>
      <c r="P26" s="6"/>
      <c r="Q26" s="9" t="s">
        <v>153</v>
      </c>
      <c r="R26" s="9" t="s">
        <v>9</v>
      </c>
      <c r="S26" s="94"/>
      <c r="T26" s="94"/>
      <c r="U26" s="10"/>
      <c r="V26" s="94"/>
      <c r="W26" s="55">
        <v>30000000</v>
      </c>
      <c r="X26" s="46">
        <f>W26*1.12</f>
        <v>33600000</v>
      </c>
      <c r="Y26" s="94"/>
      <c r="Z26" s="75">
        <v>2015</v>
      </c>
      <c r="AA26" s="9"/>
    </row>
    <row r="27" spans="1:27" ht="124.5" customHeight="1" x14ac:dyDescent="0.25">
      <c r="A27" s="13" t="s">
        <v>87</v>
      </c>
      <c r="B27" s="1" t="s">
        <v>0</v>
      </c>
      <c r="C27" s="2" t="s">
        <v>41</v>
      </c>
      <c r="D27" s="3" t="s">
        <v>42</v>
      </c>
      <c r="E27" s="3" t="s">
        <v>43</v>
      </c>
      <c r="F27" s="4" t="s">
        <v>44</v>
      </c>
      <c r="G27" s="3" t="s">
        <v>45</v>
      </c>
      <c r="H27" s="3" t="s">
        <v>507</v>
      </c>
      <c r="I27" s="3" t="s">
        <v>508</v>
      </c>
      <c r="J27" s="5" t="s">
        <v>6</v>
      </c>
      <c r="K27" s="6">
        <v>97</v>
      </c>
      <c r="L27" s="7">
        <v>710000000</v>
      </c>
      <c r="M27" s="8" t="s">
        <v>7</v>
      </c>
      <c r="N27" s="75" t="s">
        <v>73</v>
      </c>
      <c r="O27" s="9" t="s">
        <v>8</v>
      </c>
      <c r="P27" s="6"/>
      <c r="Q27" s="9" t="s">
        <v>513</v>
      </c>
      <c r="R27" s="9" t="s">
        <v>46</v>
      </c>
      <c r="S27" s="94"/>
      <c r="T27" s="94"/>
      <c r="U27" s="10"/>
      <c r="V27" s="94"/>
      <c r="W27" s="43">
        <v>0</v>
      </c>
      <c r="X27" s="44">
        <f>W27*1.12</f>
        <v>0</v>
      </c>
      <c r="Y27" s="94"/>
      <c r="Z27" s="75">
        <v>2015</v>
      </c>
      <c r="AA27" s="9"/>
    </row>
    <row r="28" spans="1:27" ht="124.5" customHeight="1" x14ac:dyDescent="0.25">
      <c r="A28" s="13" t="s">
        <v>792</v>
      </c>
      <c r="B28" s="1" t="s">
        <v>0</v>
      </c>
      <c r="C28" s="98" t="s">
        <v>793</v>
      </c>
      <c r="D28" s="8" t="s">
        <v>794</v>
      </c>
      <c r="E28" s="99" t="s">
        <v>795</v>
      </c>
      <c r="F28" s="8" t="s">
        <v>794</v>
      </c>
      <c r="G28" s="99" t="s">
        <v>795</v>
      </c>
      <c r="H28" s="8" t="s">
        <v>796</v>
      </c>
      <c r="I28" s="8" t="s">
        <v>508</v>
      </c>
      <c r="J28" s="5" t="s">
        <v>6</v>
      </c>
      <c r="K28" s="101">
        <v>97</v>
      </c>
      <c r="L28" s="7">
        <v>710000000</v>
      </c>
      <c r="M28" s="8" t="s">
        <v>7</v>
      </c>
      <c r="N28" s="1" t="s">
        <v>783</v>
      </c>
      <c r="O28" s="1" t="s">
        <v>8</v>
      </c>
      <c r="P28" s="98"/>
      <c r="Q28" s="1" t="s">
        <v>787</v>
      </c>
      <c r="R28" s="1" t="s">
        <v>46</v>
      </c>
      <c r="S28" s="100"/>
      <c r="T28" s="100"/>
      <c r="U28" s="102"/>
      <c r="V28" s="100"/>
      <c r="W28" s="36">
        <f>X28/1.12</f>
        <v>94050797.142857134</v>
      </c>
      <c r="X28" s="36">
        <v>105336892.8</v>
      </c>
      <c r="Y28" s="5"/>
      <c r="Z28" s="5">
        <v>2015</v>
      </c>
      <c r="AA28" s="1" t="s">
        <v>758</v>
      </c>
    </row>
    <row r="29" spans="1:27" ht="63.75" customHeight="1" x14ac:dyDescent="0.25">
      <c r="A29" s="13" t="s">
        <v>512</v>
      </c>
      <c r="B29" s="1" t="s">
        <v>0</v>
      </c>
      <c r="C29" s="2" t="s">
        <v>47</v>
      </c>
      <c r="D29" s="3" t="s">
        <v>48</v>
      </c>
      <c r="E29" s="3" t="s">
        <v>49</v>
      </c>
      <c r="F29" s="4" t="s">
        <v>48</v>
      </c>
      <c r="G29" s="3" t="s">
        <v>49</v>
      </c>
      <c r="H29" s="3" t="s">
        <v>473</v>
      </c>
      <c r="I29" s="3" t="s">
        <v>50</v>
      </c>
      <c r="J29" s="5" t="s">
        <v>51</v>
      </c>
      <c r="K29" s="6">
        <v>100</v>
      </c>
      <c r="L29" s="7">
        <v>710000000</v>
      </c>
      <c r="M29" s="8" t="s">
        <v>7</v>
      </c>
      <c r="N29" s="75" t="s">
        <v>73</v>
      </c>
      <c r="O29" s="9" t="s">
        <v>8</v>
      </c>
      <c r="P29" s="6"/>
      <c r="Q29" s="9" t="s">
        <v>153</v>
      </c>
      <c r="R29" s="9" t="s">
        <v>46</v>
      </c>
      <c r="S29" s="94"/>
      <c r="T29" s="94"/>
      <c r="U29" s="10"/>
      <c r="V29" s="94"/>
      <c r="W29" s="45">
        <v>13440000</v>
      </c>
      <c r="X29" s="46">
        <f>W29*1.12</f>
        <v>15052800.000000002</v>
      </c>
      <c r="Y29" s="13" t="s">
        <v>52</v>
      </c>
      <c r="Z29" s="75">
        <v>2015</v>
      </c>
      <c r="AA29" s="9"/>
    </row>
    <row r="30" spans="1:27" ht="63.75" customHeight="1" x14ac:dyDescent="0.25">
      <c r="A30" s="13" t="s">
        <v>88</v>
      </c>
      <c r="B30" s="1" t="s">
        <v>0</v>
      </c>
      <c r="C30" s="2" t="s">
        <v>53</v>
      </c>
      <c r="D30" s="3" t="s">
        <v>54</v>
      </c>
      <c r="E30" s="3" t="s">
        <v>55</v>
      </c>
      <c r="F30" s="4" t="s">
        <v>54</v>
      </c>
      <c r="G30" s="3" t="s">
        <v>55</v>
      </c>
      <c r="H30" s="3" t="s">
        <v>56</v>
      </c>
      <c r="I30" s="3" t="s">
        <v>57</v>
      </c>
      <c r="J30" s="5" t="s">
        <v>58</v>
      </c>
      <c r="K30" s="6">
        <v>100</v>
      </c>
      <c r="L30" s="7">
        <v>710000000</v>
      </c>
      <c r="M30" s="8" t="s">
        <v>7</v>
      </c>
      <c r="N30" s="75" t="s">
        <v>73</v>
      </c>
      <c r="O30" s="9" t="s">
        <v>8</v>
      </c>
      <c r="P30" s="6"/>
      <c r="Q30" s="9" t="s">
        <v>153</v>
      </c>
      <c r="R30" s="9" t="s">
        <v>46</v>
      </c>
      <c r="S30" s="94"/>
      <c r="T30" s="94"/>
      <c r="U30" s="10"/>
      <c r="V30" s="94"/>
      <c r="W30" s="45">
        <v>2678571.4279999998</v>
      </c>
      <c r="X30" s="46">
        <f>W30*1.12</f>
        <v>2999999.9993600002</v>
      </c>
      <c r="Y30" s="94"/>
      <c r="Z30" s="75">
        <v>2015</v>
      </c>
      <c r="AA30" s="9"/>
    </row>
    <row r="31" spans="1:27" ht="69.75" customHeight="1" x14ac:dyDescent="0.25">
      <c r="A31" s="13" t="s">
        <v>89</v>
      </c>
      <c r="B31" s="1" t="s">
        <v>0</v>
      </c>
      <c r="C31" s="2" t="s">
        <v>59</v>
      </c>
      <c r="D31" s="3" t="s">
        <v>60</v>
      </c>
      <c r="E31" s="3" t="s">
        <v>61</v>
      </c>
      <c r="F31" s="4" t="s">
        <v>62</v>
      </c>
      <c r="G31" s="3" t="s">
        <v>63</v>
      </c>
      <c r="H31" s="3"/>
      <c r="I31" s="3"/>
      <c r="J31" s="5" t="s">
        <v>6</v>
      </c>
      <c r="K31" s="6">
        <v>0</v>
      </c>
      <c r="L31" s="7">
        <v>710000000</v>
      </c>
      <c r="M31" s="8" t="s">
        <v>7</v>
      </c>
      <c r="N31" s="75" t="s">
        <v>73</v>
      </c>
      <c r="O31" s="9" t="s">
        <v>509</v>
      </c>
      <c r="P31" s="6"/>
      <c r="Q31" s="9" t="s">
        <v>513</v>
      </c>
      <c r="R31" s="9" t="s">
        <v>46</v>
      </c>
      <c r="S31" s="94"/>
      <c r="T31" s="94"/>
      <c r="U31" s="10"/>
      <c r="V31" s="94"/>
      <c r="W31" s="43">
        <v>0</v>
      </c>
      <c r="X31" s="44">
        <f t="shared" ref="X31:X37" si="0">W31*1.12</f>
        <v>0</v>
      </c>
      <c r="Y31" s="94"/>
      <c r="Z31" s="75">
        <v>2015</v>
      </c>
      <c r="AA31" s="9"/>
    </row>
    <row r="32" spans="1:27" ht="69.75" customHeight="1" x14ac:dyDescent="0.25">
      <c r="A32" s="13" t="s">
        <v>786</v>
      </c>
      <c r="B32" s="8" t="s">
        <v>0</v>
      </c>
      <c r="C32" s="98" t="s">
        <v>59</v>
      </c>
      <c r="D32" s="8" t="s">
        <v>60</v>
      </c>
      <c r="E32" s="99" t="s">
        <v>61</v>
      </c>
      <c r="F32" s="8" t="s">
        <v>62</v>
      </c>
      <c r="G32" s="99" t="s">
        <v>63</v>
      </c>
      <c r="H32" s="8"/>
      <c r="I32" s="8"/>
      <c r="J32" s="5" t="s">
        <v>6</v>
      </c>
      <c r="K32" s="101">
        <v>100</v>
      </c>
      <c r="L32" s="7">
        <v>710000000</v>
      </c>
      <c r="M32" s="8" t="s">
        <v>7</v>
      </c>
      <c r="N32" s="1" t="s">
        <v>783</v>
      </c>
      <c r="O32" s="1" t="s">
        <v>509</v>
      </c>
      <c r="P32" s="98"/>
      <c r="Q32" s="1" t="s">
        <v>787</v>
      </c>
      <c r="R32" s="1" t="s">
        <v>46</v>
      </c>
      <c r="S32" s="100"/>
      <c r="T32" s="100"/>
      <c r="U32" s="102"/>
      <c r="V32" s="100"/>
      <c r="W32" s="36">
        <v>31504000</v>
      </c>
      <c r="X32" s="36">
        <f t="shared" si="0"/>
        <v>35284480</v>
      </c>
      <c r="Y32" s="5"/>
      <c r="Z32" s="96">
        <v>2015</v>
      </c>
      <c r="AA32" s="1" t="s">
        <v>788</v>
      </c>
    </row>
    <row r="33" spans="1:27" ht="75.75" customHeight="1" x14ac:dyDescent="0.25">
      <c r="A33" s="13" t="s">
        <v>90</v>
      </c>
      <c r="B33" s="1" t="s">
        <v>0</v>
      </c>
      <c r="C33" s="2" t="s">
        <v>59</v>
      </c>
      <c r="D33" s="3" t="s">
        <v>60</v>
      </c>
      <c r="E33" s="3" t="s">
        <v>61</v>
      </c>
      <c r="F33" s="4" t="s">
        <v>62</v>
      </c>
      <c r="G33" s="3" t="s">
        <v>63</v>
      </c>
      <c r="H33" s="3"/>
      <c r="I33" s="3"/>
      <c r="J33" s="5" t="s">
        <v>6</v>
      </c>
      <c r="K33" s="6">
        <v>0</v>
      </c>
      <c r="L33" s="7">
        <v>710000000</v>
      </c>
      <c r="M33" s="8" t="s">
        <v>7</v>
      </c>
      <c r="N33" s="75" t="s">
        <v>73</v>
      </c>
      <c r="O33" s="9" t="s">
        <v>182</v>
      </c>
      <c r="P33" s="6"/>
      <c r="Q33" s="9" t="s">
        <v>513</v>
      </c>
      <c r="R33" s="9" t="s">
        <v>46</v>
      </c>
      <c r="S33" s="94"/>
      <c r="T33" s="94"/>
      <c r="U33" s="10"/>
      <c r="V33" s="94"/>
      <c r="W33" s="43">
        <v>0</v>
      </c>
      <c r="X33" s="44">
        <f t="shared" si="0"/>
        <v>0</v>
      </c>
      <c r="Y33" s="94"/>
      <c r="Z33" s="75">
        <v>2015</v>
      </c>
      <c r="AA33" s="9"/>
    </row>
    <row r="34" spans="1:27" ht="75.75" customHeight="1" x14ac:dyDescent="0.25">
      <c r="A34" s="13" t="s">
        <v>789</v>
      </c>
      <c r="B34" s="8" t="s">
        <v>0</v>
      </c>
      <c r="C34" s="98" t="s">
        <v>59</v>
      </c>
      <c r="D34" s="8" t="s">
        <v>60</v>
      </c>
      <c r="E34" s="99" t="s">
        <v>61</v>
      </c>
      <c r="F34" s="8" t="s">
        <v>62</v>
      </c>
      <c r="G34" s="99" t="s">
        <v>63</v>
      </c>
      <c r="H34" s="8"/>
      <c r="I34" s="8"/>
      <c r="J34" s="5" t="s">
        <v>6</v>
      </c>
      <c r="K34" s="101">
        <v>100</v>
      </c>
      <c r="L34" s="7">
        <v>710000000</v>
      </c>
      <c r="M34" s="8" t="s">
        <v>7</v>
      </c>
      <c r="N34" s="1" t="s">
        <v>783</v>
      </c>
      <c r="O34" s="1" t="s">
        <v>182</v>
      </c>
      <c r="P34" s="98"/>
      <c r="Q34" s="1" t="s">
        <v>787</v>
      </c>
      <c r="R34" s="1" t="s">
        <v>46</v>
      </c>
      <c r="S34" s="100"/>
      <c r="T34" s="100"/>
      <c r="U34" s="102"/>
      <c r="V34" s="100"/>
      <c r="W34" s="36">
        <v>15136000</v>
      </c>
      <c r="X34" s="36">
        <f t="shared" si="0"/>
        <v>16952320</v>
      </c>
      <c r="Y34" s="5"/>
      <c r="Z34" s="5">
        <v>2015</v>
      </c>
      <c r="AA34" s="1" t="s">
        <v>788</v>
      </c>
    </row>
    <row r="35" spans="1:27" ht="63.75" customHeight="1" x14ac:dyDescent="0.25">
      <c r="A35" s="13" t="s">
        <v>91</v>
      </c>
      <c r="B35" s="1" t="s">
        <v>0</v>
      </c>
      <c r="C35" s="2" t="s">
        <v>59</v>
      </c>
      <c r="D35" s="3" t="s">
        <v>60</v>
      </c>
      <c r="E35" s="3" t="s">
        <v>61</v>
      </c>
      <c r="F35" s="4" t="s">
        <v>62</v>
      </c>
      <c r="G35" s="3" t="s">
        <v>63</v>
      </c>
      <c r="H35" s="3" t="s">
        <v>64</v>
      </c>
      <c r="I35" s="3" t="s">
        <v>65</v>
      </c>
      <c r="J35" s="5" t="s">
        <v>51</v>
      </c>
      <c r="K35" s="6">
        <v>0</v>
      </c>
      <c r="L35" s="7">
        <v>710000000</v>
      </c>
      <c r="M35" s="8" t="s">
        <v>7</v>
      </c>
      <c r="N35" s="75" t="s">
        <v>73</v>
      </c>
      <c r="O35" s="9" t="s">
        <v>113</v>
      </c>
      <c r="P35" s="6"/>
      <c r="Q35" s="9" t="s">
        <v>153</v>
      </c>
      <c r="R35" s="9" t="s">
        <v>46</v>
      </c>
      <c r="S35" s="94"/>
      <c r="T35" s="94"/>
      <c r="U35" s="10"/>
      <c r="V35" s="94"/>
      <c r="W35" s="45">
        <v>3785447.9999999921</v>
      </c>
      <c r="X35" s="46">
        <f t="shared" si="0"/>
        <v>4239701.7599999914</v>
      </c>
      <c r="Y35" s="13" t="s">
        <v>52</v>
      </c>
      <c r="Z35" s="75">
        <v>2015</v>
      </c>
      <c r="AA35" s="9"/>
    </row>
    <row r="36" spans="1:27" ht="114" customHeight="1" x14ac:dyDescent="0.25">
      <c r="A36" s="13" t="s">
        <v>92</v>
      </c>
      <c r="B36" s="1" t="s">
        <v>0</v>
      </c>
      <c r="C36" s="2" t="s">
        <v>66</v>
      </c>
      <c r="D36" s="3" t="s">
        <v>67</v>
      </c>
      <c r="E36" s="3" t="s">
        <v>68</v>
      </c>
      <c r="F36" s="4" t="s">
        <v>69</v>
      </c>
      <c r="G36" s="3" t="s">
        <v>70</v>
      </c>
      <c r="H36" s="3" t="s">
        <v>71</v>
      </c>
      <c r="I36" s="3" t="s">
        <v>72</v>
      </c>
      <c r="J36" s="5" t="s">
        <v>6</v>
      </c>
      <c r="K36" s="6">
        <v>0</v>
      </c>
      <c r="L36" s="7">
        <v>710000000</v>
      </c>
      <c r="M36" s="8" t="s">
        <v>7</v>
      </c>
      <c r="N36" s="75" t="s">
        <v>73</v>
      </c>
      <c r="O36" s="9" t="s">
        <v>7</v>
      </c>
      <c r="P36" s="6"/>
      <c r="Q36" s="9" t="s">
        <v>513</v>
      </c>
      <c r="R36" s="9" t="s">
        <v>46</v>
      </c>
      <c r="S36" s="94"/>
      <c r="T36" s="94"/>
      <c r="U36" s="10"/>
      <c r="V36" s="94"/>
      <c r="W36" s="43">
        <v>11623500</v>
      </c>
      <c r="X36" s="44">
        <f t="shared" si="0"/>
        <v>13018320.000000002</v>
      </c>
      <c r="Y36" s="94"/>
      <c r="Z36" s="75">
        <v>2015</v>
      </c>
      <c r="AA36" s="9"/>
    </row>
    <row r="37" spans="1:27" ht="63.75" customHeight="1" x14ac:dyDescent="0.25">
      <c r="A37" s="13" t="s">
        <v>93</v>
      </c>
      <c r="B37" s="1" t="s">
        <v>0</v>
      </c>
      <c r="C37" s="2" t="s">
        <v>74</v>
      </c>
      <c r="D37" s="3" t="s">
        <v>75</v>
      </c>
      <c r="E37" s="3" t="s">
        <v>76</v>
      </c>
      <c r="F37" s="4" t="s">
        <v>77</v>
      </c>
      <c r="G37" s="3" t="s">
        <v>78</v>
      </c>
      <c r="H37" s="3"/>
      <c r="I37" s="3"/>
      <c r="J37" s="5" t="s">
        <v>58</v>
      </c>
      <c r="K37" s="6">
        <v>0</v>
      </c>
      <c r="L37" s="7">
        <v>710000000</v>
      </c>
      <c r="M37" s="8" t="s">
        <v>7</v>
      </c>
      <c r="N37" s="75" t="s">
        <v>73</v>
      </c>
      <c r="O37" s="9" t="s">
        <v>8</v>
      </c>
      <c r="P37" s="6"/>
      <c r="Q37" s="9" t="s">
        <v>153</v>
      </c>
      <c r="R37" s="9" t="s">
        <v>46</v>
      </c>
      <c r="S37" s="94"/>
      <c r="T37" s="94"/>
      <c r="U37" s="10"/>
      <c r="V37" s="94"/>
      <c r="W37" s="45">
        <v>5644800</v>
      </c>
      <c r="X37" s="46">
        <f t="shared" si="0"/>
        <v>6322176.0000000009</v>
      </c>
      <c r="Y37" s="94"/>
      <c r="Z37" s="75">
        <v>2015</v>
      </c>
      <c r="AA37" s="9"/>
    </row>
    <row r="38" spans="1:27" ht="102" customHeight="1" x14ac:dyDescent="0.25">
      <c r="A38" s="13" t="s">
        <v>94</v>
      </c>
      <c r="B38" s="1" t="s">
        <v>0</v>
      </c>
      <c r="C38" s="2" t="s">
        <v>79</v>
      </c>
      <c r="D38" s="3" t="s">
        <v>80</v>
      </c>
      <c r="E38" s="3" t="s">
        <v>81</v>
      </c>
      <c r="F38" s="4" t="s">
        <v>82</v>
      </c>
      <c r="G38" s="3" t="s">
        <v>83</v>
      </c>
      <c r="H38" s="3" t="s">
        <v>82</v>
      </c>
      <c r="I38" s="3" t="s">
        <v>83</v>
      </c>
      <c r="J38" s="5" t="s">
        <v>51</v>
      </c>
      <c r="K38" s="6">
        <v>0</v>
      </c>
      <c r="L38" s="7">
        <v>710000000</v>
      </c>
      <c r="M38" s="8" t="s">
        <v>7</v>
      </c>
      <c r="N38" s="75" t="s">
        <v>73</v>
      </c>
      <c r="O38" s="9" t="s">
        <v>7</v>
      </c>
      <c r="P38" s="6"/>
      <c r="Q38" s="9" t="s">
        <v>153</v>
      </c>
      <c r="R38" s="9" t="s">
        <v>46</v>
      </c>
      <c r="S38" s="94"/>
      <c r="T38" s="94"/>
      <c r="U38" s="10"/>
      <c r="V38" s="94"/>
      <c r="W38" s="45">
        <v>643696.19999999995</v>
      </c>
      <c r="X38" s="46">
        <f>W38</f>
        <v>643696.19999999995</v>
      </c>
      <c r="Y38" s="94"/>
      <c r="Z38" s="75">
        <v>2015</v>
      </c>
      <c r="AA38" s="9"/>
    </row>
    <row r="39" spans="1:27" ht="76.5" customHeight="1" x14ac:dyDescent="0.25">
      <c r="A39" s="13" t="s">
        <v>95</v>
      </c>
      <c r="B39" s="1" t="s">
        <v>0</v>
      </c>
      <c r="C39" s="2" t="s">
        <v>84</v>
      </c>
      <c r="D39" s="3" t="s">
        <v>112</v>
      </c>
      <c r="E39" s="3" t="s">
        <v>85</v>
      </c>
      <c r="F39" s="4" t="s">
        <v>112</v>
      </c>
      <c r="G39" s="3" t="s">
        <v>85</v>
      </c>
      <c r="H39" s="3" t="s">
        <v>111</v>
      </c>
      <c r="I39" s="3" t="s">
        <v>86</v>
      </c>
      <c r="J39" s="5" t="s">
        <v>58</v>
      </c>
      <c r="K39" s="6">
        <v>0</v>
      </c>
      <c r="L39" s="7">
        <v>710000000</v>
      </c>
      <c r="M39" s="8" t="s">
        <v>7</v>
      </c>
      <c r="N39" s="75" t="s">
        <v>73</v>
      </c>
      <c r="O39" s="9" t="s">
        <v>8</v>
      </c>
      <c r="P39" s="6"/>
      <c r="Q39" s="9" t="s">
        <v>153</v>
      </c>
      <c r="R39" s="9" t="s">
        <v>46</v>
      </c>
      <c r="S39" s="94"/>
      <c r="T39" s="94"/>
      <c r="U39" s="10"/>
      <c r="V39" s="94"/>
      <c r="W39" s="45">
        <f>X39/1.12</f>
        <v>5142857.1428571427</v>
      </c>
      <c r="X39" s="46">
        <v>5760000</v>
      </c>
      <c r="Y39" s="94"/>
      <c r="Z39" s="75">
        <v>2015</v>
      </c>
      <c r="AA39" s="9"/>
    </row>
    <row r="40" spans="1:27" ht="38.25" customHeight="1" x14ac:dyDescent="0.25">
      <c r="A40" s="13" t="s">
        <v>96</v>
      </c>
      <c r="B40" s="1" t="s">
        <v>0</v>
      </c>
      <c r="C40" s="2" t="s">
        <v>115</v>
      </c>
      <c r="D40" s="3" t="s">
        <v>116</v>
      </c>
      <c r="E40" s="3" t="s">
        <v>117</v>
      </c>
      <c r="F40" s="4" t="s">
        <v>116</v>
      </c>
      <c r="G40" s="3" t="s">
        <v>117</v>
      </c>
      <c r="H40" s="3"/>
      <c r="I40" s="3"/>
      <c r="J40" s="5" t="s">
        <v>51</v>
      </c>
      <c r="K40" s="6">
        <v>100</v>
      </c>
      <c r="L40" s="7">
        <v>710000000</v>
      </c>
      <c r="M40" s="8" t="s">
        <v>7</v>
      </c>
      <c r="N40" s="75" t="s">
        <v>73</v>
      </c>
      <c r="O40" s="9" t="s">
        <v>8</v>
      </c>
      <c r="P40" s="6"/>
      <c r="Q40" s="9" t="s">
        <v>153</v>
      </c>
      <c r="R40" s="9" t="s">
        <v>118</v>
      </c>
      <c r="S40" s="94"/>
      <c r="T40" s="94"/>
      <c r="U40" s="10"/>
      <c r="V40" s="94"/>
      <c r="W40" s="45">
        <v>12210000</v>
      </c>
      <c r="X40" s="46">
        <f>W40</f>
        <v>12210000</v>
      </c>
      <c r="Y40" s="94"/>
      <c r="Z40" s="75">
        <v>2015</v>
      </c>
      <c r="AA40" s="9"/>
    </row>
    <row r="41" spans="1:27" ht="89.25" customHeight="1" x14ac:dyDescent="0.25">
      <c r="A41" s="13" t="s">
        <v>136</v>
      </c>
      <c r="B41" s="1" t="s">
        <v>0</v>
      </c>
      <c r="C41" s="2" t="s">
        <v>119</v>
      </c>
      <c r="D41" s="3" t="s">
        <v>120</v>
      </c>
      <c r="E41" s="3" t="s">
        <v>121</v>
      </c>
      <c r="F41" s="4" t="s">
        <v>122</v>
      </c>
      <c r="G41" s="3" t="s">
        <v>123</v>
      </c>
      <c r="H41" s="3" t="s">
        <v>124</v>
      </c>
      <c r="I41" s="3" t="s">
        <v>125</v>
      </c>
      <c r="J41" s="5" t="s">
        <v>51</v>
      </c>
      <c r="K41" s="6">
        <v>100</v>
      </c>
      <c r="L41" s="7">
        <v>710000000</v>
      </c>
      <c r="M41" s="8" t="s">
        <v>7</v>
      </c>
      <c r="N41" s="75" t="s">
        <v>73</v>
      </c>
      <c r="O41" s="9" t="s">
        <v>8</v>
      </c>
      <c r="P41" s="6"/>
      <c r="Q41" s="9" t="s">
        <v>153</v>
      </c>
      <c r="R41" s="9" t="s">
        <v>118</v>
      </c>
      <c r="S41" s="94"/>
      <c r="T41" s="94"/>
      <c r="U41" s="10"/>
      <c r="V41" s="94"/>
      <c r="W41" s="45">
        <v>57431000</v>
      </c>
      <c r="X41" s="46">
        <f>W41</f>
        <v>57431000</v>
      </c>
      <c r="Y41" s="94"/>
      <c r="Z41" s="75">
        <v>2015</v>
      </c>
      <c r="AA41" s="9"/>
    </row>
    <row r="42" spans="1:27" ht="38.25" customHeight="1" x14ac:dyDescent="0.25">
      <c r="A42" s="13" t="s">
        <v>137</v>
      </c>
      <c r="B42" s="1" t="s">
        <v>0</v>
      </c>
      <c r="C42" s="2" t="s">
        <v>126</v>
      </c>
      <c r="D42" s="3" t="s">
        <v>519</v>
      </c>
      <c r="E42" s="3" t="s">
        <v>127</v>
      </c>
      <c r="F42" s="4" t="s">
        <v>518</v>
      </c>
      <c r="G42" s="3" t="s">
        <v>127</v>
      </c>
      <c r="H42" s="3" t="s">
        <v>128</v>
      </c>
      <c r="I42" s="3" t="s">
        <v>129</v>
      </c>
      <c r="J42" s="5" t="s">
        <v>51</v>
      </c>
      <c r="K42" s="6">
        <v>100</v>
      </c>
      <c r="L42" s="7">
        <v>710000000</v>
      </c>
      <c r="M42" s="8" t="s">
        <v>7</v>
      </c>
      <c r="N42" s="75" t="s">
        <v>73</v>
      </c>
      <c r="O42" s="9" t="s">
        <v>8</v>
      </c>
      <c r="P42" s="6"/>
      <c r="Q42" s="9" t="s">
        <v>153</v>
      </c>
      <c r="R42" s="9" t="s">
        <v>650</v>
      </c>
      <c r="S42" s="94"/>
      <c r="T42" s="94"/>
      <c r="U42" s="10"/>
      <c r="V42" s="94"/>
      <c r="W42" s="45">
        <v>4000000</v>
      </c>
      <c r="X42" s="46">
        <f>W42</f>
        <v>4000000</v>
      </c>
      <c r="Y42" s="94"/>
      <c r="Z42" s="75">
        <v>2015</v>
      </c>
      <c r="AA42" s="9"/>
    </row>
    <row r="43" spans="1:27" ht="38.25" customHeight="1" x14ac:dyDescent="0.25">
      <c r="A43" s="13" t="s">
        <v>138</v>
      </c>
      <c r="B43" s="1" t="s">
        <v>0</v>
      </c>
      <c r="C43" s="2" t="s">
        <v>130</v>
      </c>
      <c r="D43" s="3" t="s">
        <v>131</v>
      </c>
      <c r="E43" s="3" t="s">
        <v>132</v>
      </c>
      <c r="F43" s="4" t="s">
        <v>131</v>
      </c>
      <c r="G43" s="3" t="s">
        <v>132</v>
      </c>
      <c r="H43" s="3" t="s">
        <v>133</v>
      </c>
      <c r="I43" s="3" t="s">
        <v>134</v>
      </c>
      <c r="J43" s="5" t="s">
        <v>51</v>
      </c>
      <c r="K43" s="6">
        <v>100</v>
      </c>
      <c r="L43" s="7">
        <v>710000000</v>
      </c>
      <c r="M43" s="8" t="s">
        <v>7</v>
      </c>
      <c r="N43" s="75" t="s">
        <v>73</v>
      </c>
      <c r="O43" s="9" t="s">
        <v>8</v>
      </c>
      <c r="P43" s="6"/>
      <c r="Q43" s="9" t="s">
        <v>153</v>
      </c>
      <c r="R43" s="9" t="s">
        <v>135</v>
      </c>
      <c r="S43" s="94"/>
      <c r="T43" s="94"/>
      <c r="U43" s="10"/>
      <c r="V43" s="94"/>
      <c r="W43" s="45">
        <v>3964000</v>
      </c>
      <c r="X43" s="46">
        <f>W43</f>
        <v>3964000</v>
      </c>
      <c r="Y43" s="94"/>
      <c r="Z43" s="75">
        <v>2015</v>
      </c>
      <c r="AA43" s="9"/>
    </row>
    <row r="44" spans="1:27" ht="89.25" customHeight="1" x14ac:dyDescent="0.25">
      <c r="A44" s="13" t="s">
        <v>139</v>
      </c>
      <c r="B44" s="1" t="s">
        <v>0</v>
      </c>
      <c r="C44" s="2" t="s">
        <v>140</v>
      </c>
      <c r="D44" s="3" t="s">
        <v>141</v>
      </c>
      <c r="E44" s="3" t="s">
        <v>142</v>
      </c>
      <c r="F44" s="4" t="s">
        <v>143</v>
      </c>
      <c r="G44" s="3" t="s">
        <v>144</v>
      </c>
      <c r="H44" s="3" t="s">
        <v>145</v>
      </c>
      <c r="I44" s="3" t="s">
        <v>146</v>
      </c>
      <c r="J44" s="5" t="s">
        <v>6</v>
      </c>
      <c r="K44" s="6">
        <v>60</v>
      </c>
      <c r="L44" s="7">
        <v>710000000</v>
      </c>
      <c r="M44" s="8" t="s">
        <v>7</v>
      </c>
      <c r="N44" s="75" t="s">
        <v>73</v>
      </c>
      <c r="O44" s="9" t="s">
        <v>8</v>
      </c>
      <c r="P44" s="6"/>
      <c r="Q44" s="9" t="s">
        <v>153</v>
      </c>
      <c r="R44" s="9" t="s">
        <v>147</v>
      </c>
      <c r="S44" s="94"/>
      <c r="T44" s="94"/>
      <c r="U44" s="10"/>
      <c r="V44" s="94"/>
      <c r="W44" s="47">
        <v>14000000</v>
      </c>
      <c r="X44" s="36">
        <f t="shared" ref="X44:X50" si="1">W44*1.12</f>
        <v>15680000.000000002</v>
      </c>
      <c r="Y44" s="94"/>
      <c r="Z44" s="75">
        <v>2015</v>
      </c>
      <c r="AA44" s="9"/>
    </row>
    <row r="45" spans="1:27" ht="140.25" customHeight="1" x14ac:dyDescent="0.25">
      <c r="A45" s="13" t="s">
        <v>148</v>
      </c>
      <c r="B45" s="1" t="s">
        <v>0</v>
      </c>
      <c r="C45" s="2" t="s">
        <v>149</v>
      </c>
      <c r="D45" s="3" t="s">
        <v>150</v>
      </c>
      <c r="E45" s="3" t="s">
        <v>151</v>
      </c>
      <c r="F45" s="4" t="s">
        <v>150</v>
      </c>
      <c r="G45" s="3" t="s">
        <v>151</v>
      </c>
      <c r="H45" s="41" t="s">
        <v>515</v>
      </c>
      <c r="I45" s="3" t="s">
        <v>152</v>
      </c>
      <c r="J45" s="5" t="s">
        <v>6</v>
      </c>
      <c r="K45" s="6">
        <v>80</v>
      </c>
      <c r="L45" s="7">
        <v>710000000</v>
      </c>
      <c r="M45" s="8" t="s">
        <v>7</v>
      </c>
      <c r="N45" s="75" t="s">
        <v>73</v>
      </c>
      <c r="O45" s="9" t="s">
        <v>8</v>
      </c>
      <c r="P45" s="6"/>
      <c r="Q45" s="9" t="s">
        <v>153</v>
      </c>
      <c r="R45" s="9" t="s">
        <v>46</v>
      </c>
      <c r="S45" s="94"/>
      <c r="T45" s="94"/>
      <c r="U45" s="10"/>
      <c r="V45" s="94"/>
      <c r="W45" s="43">
        <v>24866000</v>
      </c>
      <c r="X45" s="44">
        <f t="shared" si="1"/>
        <v>27849920.000000004</v>
      </c>
      <c r="Y45" s="94"/>
      <c r="Z45" s="75">
        <v>2015</v>
      </c>
      <c r="AA45" s="9"/>
    </row>
    <row r="46" spans="1:27" ht="114.75" customHeight="1" x14ac:dyDescent="0.25">
      <c r="A46" s="13" t="s">
        <v>174</v>
      </c>
      <c r="B46" s="1" t="s">
        <v>0</v>
      </c>
      <c r="C46" s="2" t="s">
        <v>154</v>
      </c>
      <c r="D46" s="3" t="s">
        <v>155</v>
      </c>
      <c r="E46" s="3" t="s">
        <v>156</v>
      </c>
      <c r="F46" s="4" t="s">
        <v>155</v>
      </c>
      <c r="G46" s="3" t="s">
        <v>156</v>
      </c>
      <c r="H46" s="41" t="s">
        <v>498</v>
      </c>
      <c r="I46" s="3" t="s">
        <v>157</v>
      </c>
      <c r="J46" s="5" t="s">
        <v>6</v>
      </c>
      <c r="K46" s="6">
        <v>80</v>
      </c>
      <c r="L46" s="7">
        <v>710000000</v>
      </c>
      <c r="M46" s="8" t="s">
        <v>7</v>
      </c>
      <c r="N46" s="75" t="s">
        <v>73</v>
      </c>
      <c r="O46" s="9" t="s">
        <v>8</v>
      </c>
      <c r="P46" s="6"/>
      <c r="Q46" s="9" t="s">
        <v>153</v>
      </c>
      <c r="R46" s="9" t="s">
        <v>46</v>
      </c>
      <c r="S46" s="94"/>
      <c r="T46" s="94"/>
      <c r="U46" s="10"/>
      <c r="V46" s="94"/>
      <c r="W46" s="43">
        <v>56389000</v>
      </c>
      <c r="X46" s="44">
        <f t="shared" si="1"/>
        <v>63155680.000000007</v>
      </c>
      <c r="Y46" s="94"/>
      <c r="Z46" s="75">
        <v>2015</v>
      </c>
      <c r="AA46" s="9"/>
    </row>
    <row r="47" spans="1:27" ht="89.25" customHeight="1" x14ac:dyDescent="0.25">
      <c r="A47" s="13" t="s">
        <v>175</v>
      </c>
      <c r="B47" s="1" t="s">
        <v>0</v>
      </c>
      <c r="C47" s="2" t="s">
        <v>158</v>
      </c>
      <c r="D47" s="3" t="s">
        <v>159</v>
      </c>
      <c r="E47" s="3" t="s">
        <v>160</v>
      </c>
      <c r="F47" s="4" t="s">
        <v>159</v>
      </c>
      <c r="G47" s="3" t="s">
        <v>160</v>
      </c>
      <c r="H47" s="3" t="s">
        <v>172</v>
      </c>
      <c r="I47" s="3" t="s">
        <v>161</v>
      </c>
      <c r="J47" s="5" t="s">
        <v>51</v>
      </c>
      <c r="K47" s="6">
        <v>80</v>
      </c>
      <c r="L47" s="7">
        <v>710000000</v>
      </c>
      <c r="M47" s="8" t="s">
        <v>7</v>
      </c>
      <c r="N47" s="75" t="s">
        <v>73</v>
      </c>
      <c r="O47" s="9" t="s">
        <v>8</v>
      </c>
      <c r="P47" s="6"/>
      <c r="Q47" s="9" t="s">
        <v>153</v>
      </c>
      <c r="R47" s="9" t="s">
        <v>46</v>
      </c>
      <c r="S47" s="94"/>
      <c r="T47" s="94"/>
      <c r="U47" s="10"/>
      <c r="V47" s="94"/>
      <c r="W47" s="45">
        <v>2140000</v>
      </c>
      <c r="X47" s="46">
        <f>W47*1.12</f>
        <v>2396800</v>
      </c>
      <c r="Y47" s="94"/>
      <c r="Z47" s="75">
        <v>2015</v>
      </c>
      <c r="AA47" s="9"/>
    </row>
    <row r="48" spans="1:27" ht="191.25" customHeight="1" x14ac:dyDescent="0.25">
      <c r="A48" s="13" t="s">
        <v>176</v>
      </c>
      <c r="B48" s="1" t="s">
        <v>0</v>
      </c>
      <c r="C48" s="2" t="s">
        <v>162</v>
      </c>
      <c r="D48" s="3" t="s">
        <v>163</v>
      </c>
      <c r="E48" s="3" t="s">
        <v>164</v>
      </c>
      <c r="F48" s="4" t="s">
        <v>163</v>
      </c>
      <c r="G48" s="3" t="s">
        <v>164</v>
      </c>
      <c r="H48" s="41" t="s">
        <v>516</v>
      </c>
      <c r="I48" s="3" t="s">
        <v>165</v>
      </c>
      <c r="J48" s="5" t="s">
        <v>6</v>
      </c>
      <c r="K48" s="6">
        <v>80</v>
      </c>
      <c r="L48" s="7">
        <v>710000000</v>
      </c>
      <c r="M48" s="8" t="s">
        <v>7</v>
      </c>
      <c r="N48" s="75" t="s">
        <v>73</v>
      </c>
      <c r="O48" s="9" t="s">
        <v>506</v>
      </c>
      <c r="P48" s="6"/>
      <c r="Q48" s="9" t="s">
        <v>153</v>
      </c>
      <c r="R48" s="9" t="s">
        <v>46</v>
      </c>
      <c r="S48" s="94"/>
      <c r="T48" s="94"/>
      <c r="U48" s="10"/>
      <c r="V48" s="94"/>
      <c r="W48" s="43">
        <v>31680000</v>
      </c>
      <c r="X48" s="44">
        <f t="shared" si="1"/>
        <v>35481600</v>
      </c>
      <c r="Y48" s="94"/>
      <c r="Z48" s="75">
        <v>2015</v>
      </c>
      <c r="AA48" s="9"/>
    </row>
    <row r="49" spans="1:27" ht="76.5" customHeight="1" x14ac:dyDescent="0.25">
      <c r="A49" s="13" t="s">
        <v>177</v>
      </c>
      <c r="B49" s="1" t="s">
        <v>0</v>
      </c>
      <c r="C49" s="2" t="s">
        <v>166</v>
      </c>
      <c r="D49" s="3" t="s">
        <v>167</v>
      </c>
      <c r="E49" s="3" t="s">
        <v>168</v>
      </c>
      <c r="F49" s="4" t="s">
        <v>167</v>
      </c>
      <c r="G49" s="3" t="s">
        <v>169</v>
      </c>
      <c r="H49" s="3" t="s">
        <v>173</v>
      </c>
      <c r="I49" s="3" t="s">
        <v>170</v>
      </c>
      <c r="J49" s="5" t="s">
        <v>51</v>
      </c>
      <c r="K49" s="6">
        <v>80</v>
      </c>
      <c r="L49" s="7">
        <v>710000000</v>
      </c>
      <c r="M49" s="8" t="s">
        <v>7</v>
      </c>
      <c r="N49" s="75" t="s">
        <v>73</v>
      </c>
      <c r="O49" s="9" t="s">
        <v>8</v>
      </c>
      <c r="P49" s="6"/>
      <c r="Q49" s="9" t="s">
        <v>153</v>
      </c>
      <c r="R49" s="9" t="s">
        <v>46</v>
      </c>
      <c r="S49" s="94"/>
      <c r="T49" s="94"/>
      <c r="U49" s="10"/>
      <c r="V49" s="94"/>
      <c r="W49" s="45">
        <v>9610000</v>
      </c>
      <c r="X49" s="46">
        <f t="shared" si="1"/>
        <v>10763200.000000002</v>
      </c>
      <c r="Y49" s="94"/>
      <c r="Z49" s="75">
        <v>2015</v>
      </c>
      <c r="AA49" s="9"/>
    </row>
    <row r="50" spans="1:27" ht="76.5" customHeight="1" x14ac:dyDescent="0.25">
      <c r="A50" s="13" t="s">
        <v>178</v>
      </c>
      <c r="B50" s="1" t="s">
        <v>0</v>
      </c>
      <c r="C50" s="2" t="s">
        <v>166</v>
      </c>
      <c r="D50" s="3" t="s">
        <v>167</v>
      </c>
      <c r="E50" s="3" t="s">
        <v>168</v>
      </c>
      <c r="F50" s="4" t="s">
        <v>167</v>
      </c>
      <c r="G50" s="3" t="s">
        <v>169</v>
      </c>
      <c r="H50" s="3" t="s">
        <v>171</v>
      </c>
      <c r="I50" s="3" t="s">
        <v>170</v>
      </c>
      <c r="J50" s="5" t="s">
        <v>51</v>
      </c>
      <c r="K50" s="6">
        <v>80</v>
      </c>
      <c r="L50" s="7">
        <v>710000000</v>
      </c>
      <c r="M50" s="8" t="s">
        <v>7</v>
      </c>
      <c r="N50" s="75" t="s">
        <v>73</v>
      </c>
      <c r="O50" s="9" t="s">
        <v>181</v>
      </c>
      <c r="P50" s="6"/>
      <c r="Q50" s="9" t="s">
        <v>153</v>
      </c>
      <c r="R50" s="9" t="s">
        <v>118</v>
      </c>
      <c r="S50" s="94"/>
      <c r="T50" s="94"/>
      <c r="U50" s="10"/>
      <c r="V50" s="94"/>
      <c r="W50" s="45">
        <v>936665.01</v>
      </c>
      <c r="X50" s="46">
        <f t="shared" si="1"/>
        <v>1049064.8112000001</v>
      </c>
      <c r="Y50" s="94"/>
      <c r="Z50" s="75">
        <v>2015</v>
      </c>
      <c r="AA50" s="9"/>
    </row>
    <row r="51" spans="1:27" ht="102" customHeight="1" x14ac:dyDescent="0.25">
      <c r="A51" s="13" t="s">
        <v>179</v>
      </c>
      <c r="B51" s="17" t="s">
        <v>0</v>
      </c>
      <c r="C51" s="18" t="s">
        <v>487</v>
      </c>
      <c r="D51" s="19" t="s">
        <v>488</v>
      </c>
      <c r="E51" s="20" t="s">
        <v>489</v>
      </c>
      <c r="F51" s="19" t="s">
        <v>490</v>
      </c>
      <c r="G51" s="20" t="s">
        <v>491</v>
      </c>
      <c r="H51" s="21" t="s">
        <v>492</v>
      </c>
      <c r="I51" s="21" t="s">
        <v>493</v>
      </c>
      <c r="J51" s="21" t="s">
        <v>51</v>
      </c>
      <c r="K51" s="22">
        <v>50</v>
      </c>
      <c r="L51" s="21">
        <v>710000000</v>
      </c>
      <c r="M51" s="23" t="s">
        <v>7</v>
      </c>
      <c r="N51" s="75" t="s">
        <v>73</v>
      </c>
      <c r="O51" s="21" t="s">
        <v>494</v>
      </c>
      <c r="P51" s="22"/>
      <c r="Q51" s="9" t="s">
        <v>153</v>
      </c>
      <c r="R51" s="24" t="s">
        <v>495</v>
      </c>
      <c r="S51" s="22"/>
      <c r="T51" s="22"/>
      <c r="U51" s="25"/>
      <c r="V51" s="26"/>
      <c r="W51" s="47">
        <v>33131000</v>
      </c>
      <c r="X51" s="36">
        <f>W51*1.12</f>
        <v>37106720</v>
      </c>
      <c r="Y51" s="22" t="s">
        <v>52</v>
      </c>
      <c r="Z51" s="28">
        <v>2015</v>
      </c>
      <c r="AA51" s="22"/>
    </row>
    <row r="52" spans="1:27" ht="102" customHeight="1" x14ac:dyDescent="0.25">
      <c r="A52" s="13" t="s">
        <v>180</v>
      </c>
      <c r="B52" s="17" t="s">
        <v>0</v>
      </c>
      <c r="C52" s="18" t="s">
        <v>487</v>
      </c>
      <c r="D52" s="19" t="s">
        <v>488</v>
      </c>
      <c r="E52" s="20" t="s">
        <v>489</v>
      </c>
      <c r="F52" s="19" t="s">
        <v>490</v>
      </c>
      <c r="G52" s="20" t="s">
        <v>491</v>
      </c>
      <c r="H52" s="21" t="s">
        <v>492</v>
      </c>
      <c r="I52" s="21" t="s">
        <v>493</v>
      </c>
      <c r="J52" s="21" t="s">
        <v>51</v>
      </c>
      <c r="K52" s="22">
        <v>50</v>
      </c>
      <c r="L52" s="21">
        <v>710000000</v>
      </c>
      <c r="M52" s="23" t="s">
        <v>7</v>
      </c>
      <c r="N52" s="75" t="s">
        <v>73</v>
      </c>
      <c r="O52" s="21" t="s">
        <v>494</v>
      </c>
      <c r="P52" s="22"/>
      <c r="Q52" s="9" t="s">
        <v>153</v>
      </c>
      <c r="R52" s="24" t="s">
        <v>495</v>
      </c>
      <c r="S52" s="22"/>
      <c r="T52" s="22"/>
      <c r="U52" s="25"/>
      <c r="V52" s="26"/>
      <c r="W52" s="47">
        <v>12000000</v>
      </c>
      <c r="X52" s="36">
        <f>W52*1.12</f>
        <v>13440000.000000002</v>
      </c>
      <c r="Y52" s="22"/>
      <c r="Z52" s="28">
        <v>2015</v>
      </c>
      <c r="AA52" s="22"/>
    </row>
    <row r="53" spans="1:27" ht="114.75" x14ac:dyDescent="0.25">
      <c r="A53" s="13" t="s">
        <v>184</v>
      </c>
      <c r="B53" s="17" t="s">
        <v>0</v>
      </c>
      <c r="C53" s="18" t="s">
        <v>190</v>
      </c>
      <c r="D53" s="19" t="s">
        <v>191</v>
      </c>
      <c r="E53" s="20" t="s">
        <v>192</v>
      </c>
      <c r="F53" s="19" t="s">
        <v>191</v>
      </c>
      <c r="G53" s="20" t="s">
        <v>192</v>
      </c>
      <c r="H53" s="20" t="s">
        <v>474</v>
      </c>
      <c r="I53" s="20" t="s">
        <v>529</v>
      </c>
      <c r="J53" s="21" t="s">
        <v>51</v>
      </c>
      <c r="K53" s="22">
        <v>100</v>
      </c>
      <c r="L53" s="21">
        <v>710000000</v>
      </c>
      <c r="M53" s="23" t="s">
        <v>7</v>
      </c>
      <c r="N53" s="75" t="s">
        <v>73</v>
      </c>
      <c r="O53" s="21" t="s">
        <v>8</v>
      </c>
      <c r="P53" s="22"/>
      <c r="Q53" s="9" t="s">
        <v>153</v>
      </c>
      <c r="R53" s="24" t="s">
        <v>193</v>
      </c>
      <c r="S53" s="22"/>
      <c r="T53" s="22"/>
      <c r="U53" s="25"/>
      <c r="V53" s="26"/>
      <c r="W53" s="47">
        <v>49700736</v>
      </c>
      <c r="X53" s="36">
        <f>W53*1.12</f>
        <v>55664824.320000008</v>
      </c>
      <c r="Y53" s="22" t="s">
        <v>52</v>
      </c>
      <c r="Z53" s="28">
        <v>2015</v>
      </c>
      <c r="AA53" s="22"/>
    </row>
    <row r="54" spans="1:27" ht="76.5" customHeight="1" x14ac:dyDescent="0.25">
      <c r="A54" s="13" t="s">
        <v>185</v>
      </c>
      <c r="B54" s="17" t="s">
        <v>0</v>
      </c>
      <c r="C54" s="18" t="s">
        <v>194</v>
      </c>
      <c r="D54" s="19" t="s">
        <v>195</v>
      </c>
      <c r="E54" s="20" t="s">
        <v>196</v>
      </c>
      <c r="F54" s="19" t="s">
        <v>540</v>
      </c>
      <c r="G54" s="20" t="s">
        <v>197</v>
      </c>
      <c r="H54" s="20" t="s">
        <v>200</v>
      </c>
      <c r="I54" s="20" t="s">
        <v>198</v>
      </c>
      <c r="J54" s="21" t="s">
        <v>51</v>
      </c>
      <c r="K54" s="22">
        <v>0</v>
      </c>
      <c r="L54" s="21">
        <v>710000000</v>
      </c>
      <c r="M54" s="23" t="s">
        <v>7</v>
      </c>
      <c r="N54" s="75" t="s">
        <v>73</v>
      </c>
      <c r="O54" s="21" t="s">
        <v>8</v>
      </c>
      <c r="P54" s="22"/>
      <c r="Q54" s="9" t="s">
        <v>153</v>
      </c>
      <c r="R54" s="24" t="s">
        <v>199</v>
      </c>
      <c r="S54" s="22"/>
      <c r="T54" s="22"/>
      <c r="U54" s="25"/>
      <c r="V54" s="26"/>
      <c r="W54" s="47">
        <v>7498267</v>
      </c>
      <c r="X54" s="36">
        <f>W54*1.12</f>
        <v>8398059.040000001</v>
      </c>
      <c r="Y54" s="22"/>
      <c r="Z54" s="28">
        <v>2015</v>
      </c>
      <c r="AA54" s="22"/>
    </row>
    <row r="55" spans="1:27" ht="63.75" customHeight="1" x14ac:dyDescent="0.25">
      <c r="A55" s="13" t="s">
        <v>186</v>
      </c>
      <c r="B55" s="17" t="s">
        <v>0</v>
      </c>
      <c r="C55" s="18" t="s">
        <v>201</v>
      </c>
      <c r="D55" s="19" t="s">
        <v>202</v>
      </c>
      <c r="E55" s="20" t="s">
        <v>203</v>
      </c>
      <c r="F55" s="19" t="s">
        <v>202</v>
      </c>
      <c r="G55" s="20" t="s">
        <v>203</v>
      </c>
      <c r="H55" s="20" t="s">
        <v>204</v>
      </c>
      <c r="I55" s="20" t="s">
        <v>205</v>
      </c>
      <c r="J55" s="21" t="s">
        <v>51</v>
      </c>
      <c r="K55" s="22">
        <v>0</v>
      </c>
      <c r="L55" s="21">
        <v>710000000</v>
      </c>
      <c r="M55" s="23" t="s">
        <v>7</v>
      </c>
      <c r="N55" s="75" t="s">
        <v>73</v>
      </c>
      <c r="O55" s="21" t="s">
        <v>8</v>
      </c>
      <c r="P55" s="22"/>
      <c r="Q55" s="9" t="s">
        <v>207</v>
      </c>
      <c r="R55" s="24" t="s">
        <v>206</v>
      </c>
      <c r="S55" s="22"/>
      <c r="T55" s="22"/>
      <c r="U55" s="25"/>
      <c r="V55" s="26"/>
      <c r="W55" s="47">
        <f>1500*185</f>
        <v>277500</v>
      </c>
      <c r="X55" s="36">
        <f>W55*1</f>
        <v>277500</v>
      </c>
      <c r="Y55" s="22"/>
      <c r="Z55" s="28">
        <v>2015</v>
      </c>
      <c r="AA55" s="22"/>
    </row>
    <row r="56" spans="1:27" ht="107.25" customHeight="1" x14ac:dyDescent="0.25">
      <c r="A56" s="13" t="s">
        <v>187</v>
      </c>
      <c r="B56" s="1" t="s">
        <v>0</v>
      </c>
      <c r="C56" s="18" t="s">
        <v>208</v>
      </c>
      <c r="D56" s="19" t="s">
        <v>209</v>
      </c>
      <c r="E56" s="20" t="s">
        <v>210</v>
      </c>
      <c r="F56" s="19" t="s">
        <v>211</v>
      </c>
      <c r="G56" s="20" t="s">
        <v>212</v>
      </c>
      <c r="H56" s="20"/>
      <c r="I56" s="20"/>
      <c r="J56" s="21" t="s">
        <v>6</v>
      </c>
      <c r="K56" s="22">
        <v>60</v>
      </c>
      <c r="L56" s="21">
        <v>710000000</v>
      </c>
      <c r="M56" s="23" t="s">
        <v>7</v>
      </c>
      <c r="N56" s="75" t="s">
        <v>73</v>
      </c>
      <c r="O56" s="21" t="s">
        <v>114</v>
      </c>
      <c r="P56" s="22"/>
      <c r="Q56" s="9" t="s">
        <v>513</v>
      </c>
      <c r="R56" s="24" t="s">
        <v>213</v>
      </c>
      <c r="S56" s="22"/>
      <c r="T56" s="22"/>
      <c r="U56" s="25"/>
      <c r="V56" s="26"/>
      <c r="W56" s="47">
        <v>2845714285.7140002</v>
      </c>
      <c r="X56" s="36">
        <f>W56*1.12</f>
        <v>3187199999.9996805</v>
      </c>
      <c r="Y56" s="22"/>
      <c r="Z56" s="28">
        <v>2015</v>
      </c>
      <c r="AA56" s="22"/>
    </row>
    <row r="57" spans="1:27" ht="89.25" customHeight="1" x14ac:dyDescent="0.25">
      <c r="A57" s="13" t="s">
        <v>188</v>
      </c>
      <c r="B57" s="1" t="s">
        <v>0</v>
      </c>
      <c r="C57" s="18" t="s">
        <v>214</v>
      </c>
      <c r="D57" s="19" t="s">
        <v>215</v>
      </c>
      <c r="E57" s="20" t="s">
        <v>216</v>
      </c>
      <c r="F57" s="19" t="s">
        <v>217</v>
      </c>
      <c r="G57" s="20" t="s">
        <v>218</v>
      </c>
      <c r="H57" s="20" t="s">
        <v>219</v>
      </c>
      <c r="I57" s="20" t="s">
        <v>220</v>
      </c>
      <c r="J57" s="21" t="s">
        <v>6</v>
      </c>
      <c r="K57" s="22">
        <v>0</v>
      </c>
      <c r="L57" s="21">
        <v>710000000</v>
      </c>
      <c r="M57" s="23" t="s">
        <v>7</v>
      </c>
      <c r="N57" s="75" t="s">
        <v>73</v>
      </c>
      <c r="O57" s="21" t="s">
        <v>221</v>
      </c>
      <c r="P57" s="22"/>
      <c r="Q57" s="9" t="s">
        <v>513</v>
      </c>
      <c r="R57" s="24" t="s">
        <v>213</v>
      </c>
      <c r="S57" s="22"/>
      <c r="T57" s="22"/>
      <c r="U57" s="25"/>
      <c r="V57" s="26"/>
      <c r="W57" s="47">
        <v>64750000</v>
      </c>
      <c r="X57" s="36">
        <f>W57</f>
        <v>64750000</v>
      </c>
      <c r="Y57" s="22"/>
      <c r="Z57" s="28">
        <v>2015</v>
      </c>
      <c r="AA57" s="22"/>
    </row>
    <row r="58" spans="1:27" ht="63.75" customHeight="1" x14ac:dyDescent="0.25">
      <c r="A58" s="13" t="s">
        <v>189</v>
      </c>
      <c r="B58" s="1" t="s">
        <v>0</v>
      </c>
      <c r="C58" s="18" t="s">
        <v>222</v>
      </c>
      <c r="D58" s="19" t="s">
        <v>223</v>
      </c>
      <c r="E58" s="20" t="s">
        <v>224</v>
      </c>
      <c r="F58" s="19" t="s">
        <v>225</v>
      </c>
      <c r="G58" s="20" t="s">
        <v>226</v>
      </c>
      <c r="H58" s="20" t="s">
        <v>227</v>
      </c>
      <c r="I58" s="20" t="s">
        <v>228</v>
      </c>
      <c r="J58" s="21" t="s">
        <v>6</v>
      </c>
      <c r="K58" s="22">
        <v>0</v>
      </c>
      <c r="L58" s="21">
        <v>710000000</v>
      </c>
      <c r="M58" s="23" t="s">
        <v>7</v>
      </c>
      <c r="N58" s="75" t="s">
        <v>73</v>
      </c>
      <c r="O58" s="21" t="s">
        <v>264</v>
      </c>
      <c r="P58" s="22"/>
      <c r="Q58" s="9" t="s">
        <v>513</v>
      </c>
      <c r="R58" s="24" t="s">
        <v>213</v>
      </c>
      <c r="S58" s="22"/>
      <c r="T58" s="22"/>
      <c r="U58" s="25"/>
      <c r="V58" s="26"/>
      <c r="W58" s="47">
        <v>50875000</v>
      </c>
      <c r="X58" s="36">
        <f>W58</f>
        <v>50875000</v>
      </c>
      <c r="Y58" s="22"/>
      <c r="Z58" s="28">
        <v>2015</v>
      </c>
      <c r="AA58" s="22"/>
    </row>
    <row r="59" spans="1:27" ht="51" customHeight="1" x14ac:dyDescent="0.25">
      <c r="A59" s="13" t="s">
        <v>255</v>
      </c>
      <c r="B59" s="1" t="s">
        <v>0</v>
      </c>
      <c r="C59" s="18" t="s">
        <v>229</v>
      </c>
      <c r="D59" s="19" t="s">
        <v>230</v>
      </c>
      <c r="E59" s="20" t="s">
        <v>231</v>
      </c>
      <c r="F59" s="19" t="s">
        <v>230</v>
      </c>
      <c r="G59" s="20" t="s">
        <v>231</v>
      </c>
      <c r="H59" s="20" t="s">
        <v>232</v>
      </c>
      <c r="I59" s="20" t="s">
        <v>233</v>
      </c>
      <c r="J59" s="21" t="s">
        <v>51</v>
      </c>
      <c r="K59" s="22">
        <v>100</v>
      </c>
      <c r="L59" s="21">
        <v>710000000</v>
      </c>
      <c r="M59" s="23" t="s">
        <v>7</v>
      </c>
      <c r="N59" s="75" t="s">
        <v>73</v>
      </c>
      <c r="O59" s="21" t="s">
        <v>8</v>
      </c>
      <c r="P59" s="22"/>
      <c r="Q59" s="9" t="s">
        <v>234</v>
      </c>
      <c r="R59" s="24" t="s">
        <v>650</v>
      </c>
      <c r="S59" s="22"/>
      <c r="T59" s="22"/>
      <c r="U59" s="25"/>
      <c r="V59" s="26"/>
      <c r="W59" s="47">
        <v>1800000</v>
      </c>
      <c r="X59" s="48">
        <v>1800000</v>
      </c>
      <c r="Y59" s="22"/>
      <c r="Z59" s="28">
        <v>2015</v>
      </c>
      <c r="AA59" s="22"/>
    </row>
    <row r="60" spans="1:27" ht="191.25" customHeight="1" x14ac:dyDescent="0.25">
      <c r="A60" s="13" t="s">
        <v>256</v>
      </c>
      <c r="B60" s="1" t="s">
        <v>0</v>
      </c>
      <c r="C60" s="18" t="s">
        <v>539</v>
      </c>
      <c r="D60" s="19" t="s">
        <v>237</v>
      </c>
      <c r="E60" s="20" t="s">
        <v>238</v>
      </c>
      <c r="F60" s="19" t="s">
        <v>538</v>
      </c>
      <c r="G60" s="20" t="s">
        <v>239</v>
      </c>
      <c r="H60" s="20" t="s">
        <v>240</v>
      </c>
      <c r="I60" s="20" t="s">
        <v>241</v>
      </c>
      <c r="J60" s="21" t="s">
        <v>51</v>
      </c>
      <c r="K60" s="22">
        <v>100</v>
      </c>
      <c r="L60" s="21">
        <v>710000000</v>
      </c>
      <c r="M60" s="23" t="s">
        <v>7</v>
      </c>
      <c r="N60" s="75" t="s">
        <v>73</v>
      </c>
      <c r="O60" s="21" t="s">
        <v>8</v>
      </c>
      <c r="P60" s="22"/>
      <c r="Q60" s="9" t="s">
        <v>153</v>
      </c>
      <c r="R60" s="24" t="s">
        <v>118</v>
      </c>
      <c r="S60" s="22"/>
      <c r="T60" s="22"/>
      <c r="U60" s="25"/>
      <c r="V60" s="26"/>
      <c r="W60" s="47">
        <v>170000</v>
      </c>
      <c r="X60" s="48">
        <f>W60*1.12</f>
        <v>190400.00000000003</v>
      </c>
      <c r="Y60" s="22"/>
      <c r="Z60" s="28">
        <v>2015</v>
      </c>
      <c r="AA60" s="22"/>
    </row>
    <row r="61" spans="1:27" ht="76.5" customHeight="1" x14ac:dyDescent="0.25">
      <c r="A61" s="13" t="s">
        <v>257</v>
      </c>
      <c r="B61" s="1" t="s">
        <v>0</v>
      </c>
      <c r="C61" s="18" t="s">
        <v>242</v>
      </c>
      <c r="D61" s="19" t="s">
        <v>243</v>
      </c>
      <c r="E61" s="20" t="s">
        <v>244</v>
      </c>
      <c r="F61" s="19" t="s">
        <v>243</v>
      </c>
      <c r="G61" s="20" t="s">
        <v>244</v>
      </c>
      <c r="H61" s="20" t="s">
        <v>245</v>
      </c>
      <c r="I61" s="20" t="s">
        <v>246</v>
      </c>
      <c r="J61" s="21" t="s">
        <v>51</v>
      </c>
      <c r="K61" s="22">
        <v>0</v>
      </c>
      <c r="L61" s="21">
        <v>710000000</v>
      </c>
      <c r="M61" s="23" t="s">
        <v>7</v>
      </c>
      <c r="N61" s="75" t="s">
        <v>73</v>
      </c>
      <c r="O61" s="21" t="s">
        <v>8</v>
      </c>
      <c r="P61" s="22"/>
      <c r="Q61" s="9" t="s">
        <v>153</v>
      </c>
      <c r="R61" s="24" t="s">
        <v>118</v>
      </c>
      <c r="S61" s="22"/>
      <c r="T61" s="22"/>
      <c r="U61" s="25"/>
      <c r="V61" s="26"/>
      <c r="W61" s="36">
        <v>9720612</v>
      </c>
      <c r="X61" s="35">
        <f>W61</f>
        <v>9720612</v>
      </c>
      <c r="Y61" s="22"/>
      <c r="Z61" s="28">
        <v>2015</v>
      </c>
      <c r="AA61" s="22"/>
    </row>
    <row r="62" spans="1:27" ht="76.5" customHeight="1" x14ac:dyDescent="0.25">
      <c r="A62" s="13" t="s">
        <v>258</v>
      </c>
      <c r="B62" s="1" t="s">
        <v>0</v>
      </c>
      <c r="C62" s="18" t="s">
        <v>242</v>
      </c>
      <c r="D62" s="19" t="s">
        <v>243</v>
      </c>
      <c r="E62" s="20" t="s">
        <v>244</v>
      </c>
      <c r="F62" s="19" t="s">
        <v>243</v>
      </c>
      <c r="G62" s="20" t="s">
        <v>244</v>
      </c>
      <c r="H62" s="20" t="s">
        <v>247</v>
      </c>
      <c r="I62" s="20" t="s">
        <v>248</v>
      </c>
      <c r="J62" s="21" t="s">
        <v>51</v>
      </c>
      <c r="K62" s="22">
        <v>0</v>
      </c>
      <c r="L62" s="21">
        <v>710000000</v>
      </c>
      <c r="M62" s="23" t="s">
        <v>7</v>
      </c>
      <c r="N62" s="75" t="s">
        <v>73</v>
      </c>
      <c r="O62" s="21" t="s">
        <v>8</v>
      </c>
      <c r="P62" s="22"/>
      <c r="Q62" s="9" t="s">
        <v>153</v>
      </c>
      <c r="R62" s="24" t="s">
        <v>118</v>
      </c>
      <c r="S62" s="22"/>
      <c r="T62" s="22"/>
      <c r="U62" s="25"/>
      <c r="V62" s="26"/>
      <c r="W62" s="47">
        <v>57602380</v>
      </c>
      <c r="X62" s="48">
        <f>W62</f>
        <v>57602380</v>
      </c>
      <c r="Y62" s="22"/>
      <c r="Z62" s="28">
        <v>2015</v>
      </c>
      <c r="AA62" s="22"/>
    </row>
    <row r="63" spans="1:27" ht="63.75" customHeight="1" x14ac:dyDescent="0.25">
      <c r="A63" s="13" t="s">
        <v>259</v>
      </c>
      <c r="B63" s="1" t="s">
        <v>0</v>
      </c>
      <c r="C63" s="18" t="s">
        <v>1</v>
      </c>
      <c r="D63" s="19" t="s">
        <v>2</v>
      </c>
      <c r="E63" s="20" t="s">
        <v>249</v>
      </c>
      <c r="F63" s="19" t="s">
        <v>2</v>
      </c>
      <c r="G63" s="20" t="s">
        <v>249</v>
      </c>
      <c r="H63" s="20" t="s">
        <v>250</v>
      </c>
      <c r="I63" s="20" t="s">
        <v>251</v>
      </c>
      <c r="J63" s="21" t="s">
        <v>51</v>
      </c>
      <c r="K63" s="22">
        <v>0</v>
      </c>
      <c r="L63" s="21">
        <v>710000000</v>
      </c>
      <c r="M63" s="23" t="s">
        <v>7</v>
      </c>
      <c r="N63" s="75" t="s">
        <v>73</v>
      </c>
      <c r="O63" s="21" t="s">
        <v>8</v>
      </c>
      <c r="P63" s="22"/>
      <c r="Q63" s="9" t="s">
        <v>153</v>
      </c>
      <c r="R63" s="24" t="s">
        <v>650</v>
      </c>
      <c r="S63" s="22"/>
      <c r="T63" s="22"/>
      <c r="U63" s="25"/>
      <c r="V63" s="26"/>
      <c r="W63" s="47">
        <v>500000</v>
      </c>
      <c r="X63" s="48">
        <f>W63*1.12</f>
        <v>560000</v>
      </c>
      <c r="Y63" s="22"/>
      <c r="Z63" s="28">
        <v>2015</v>
      </c>
      <c r="AA63" s="22"/>
    </row>
    <row r="64" spans="1:27" ht="76.5" customHeight="1" x14ac:dyDescent="0.25">
      <c r="A64" s="13" t="s">
        <v>260</v>
      </c>
      <c r="B64" s="1" t="s">
        <v>0</v>
      </c>
      <c r="C64" s="18" t="s">
        <v>242</v>
      </c>
      <c r="D64" s="19" t="s">
        <v>243</v>
      </c>
      <c r="E64" s="20" t="s">
        <v>252</v>
      </c>
      <c r="F64" s="19" t="s">
        <v>243</v>
      </c>
      <c r="G64" s="20" t="s">
        <v>252</v>
      </c>
      <c r="H64" s="20" t="s">
        <v>253</v>
      </c>
      <c r="I64" s="20" t="s">
        <v>254</v>
      </c>
      <c r="J64" s="21" t="s">
        <v>51</v>
      </c>
      <c r="K64" s="22">
        <v>0</v>
      </c>
      <c r="L64" s="21">
        <v>710000000</v>
      </c>
      <c r="M64" s="23" t="s">
        <v>7</v>
      </c>
      <c r="N64" s="75" t="s">
        <v>73</v>
      </c>
      <c r="O64" s="21" t="s">
        <v>8</v>
      </c>
      <c r="P64" s="22"/>
      <c r="Q64" s="9" t="s">
        <v>153</v>
      </c>
      <c r="R64" s="24" t="s">
        <v>118</v>
      </c>
      <c r="S64" s="22"/>
      <c r="T64" s="22"/>
      <c r="U64" s="25"/>
      <c r="V64" s="26"/>
      <c r="W64" s="36">
        <v>34433125</v>
      </c>
      <c r="X64" s="35">
        <f>W64</f>
        <v>34433125</v>
      </c>
      <c r="Y64" s="22"/>
      <c r="Z64" s="28">
        <v>2015</v>
      </c>
      <c r="AA64" s="22"/>
    </row>
    <row r="65" spans="1:27" ht="63.75" customHeight="1" x14ac:dyDescent="0.25">
      <c r="A65" s="13" t="s">
        <v>261</v>
      </c>
      <c r="B65" s="1" t="s">
        <v>0</v>
      </c>
      <c r="C65" s="18" t="s">
        <v>1</v>
      </c>
      <c r="D65" s="19" t="s">
        <v>2</v>
      </c>
      <c r="E65" s="20" t="s">
        <v>265</v>
      </c>
      <c r="F65" s="19" t="s">
        <v>2</v>
      </c>
      <c r="G65" s="20" t="s">
        <v>265</v>
      </c>
      <c r="H65" s="20" t="s">
        <v>266</v>
      </c>
      <c r="I65" s="20" t="s">
        <v>267</v>
      </c>
      <c r="J65" s="21" t="s">
        <v>6</v>
      </c>
      <c r="K65" s="22">
        <v>100</v>
      </c>
      <c r="L65" s="21">
        <v>710000000</v>
      </c>
      <c r="M65" s="23" t="s">
        <v>7</v>
      </c>
      <c r="N65" s="75" t="s">
        <v>514</v>
      </c>
      <c r="O65" s="21" t="s">
        <v>8</v>
      </c>
      <c r="P65" s="22"/>
      <c r="Q65" s="9" t="s">
        <v>153</v>
      </c>
      <c r="R65" s="24" t="s">
        <v>206</v>
      </c>
      <c r="S65" s="22"/>
      <c r="T65" s="22"/>
      <c r="U65" s="25"/>
      <c r="V65" s="26"/>
      <c r="W65" s="49">
        <v>15000000</v>
      </c>
      <c r="X65" s="35">
        <f>W65*1.12</f>
        <v>16800000</v>
      </c>
      <c r="Y65" s="22"/>
      <c r="Z65" s="28">
        <v>2015</v>
      </c>
      <c r="AA65" s="22"/>
    </row>
    <row r="66" spans="1:27" ht="63.75" customHeight="1" x14ac:dyDescent="0.25">
      <c r="A66" s="13" t="s">
        <v>262</v>
      </c>
      <c r="B66" s="1" t="s">
        <v>0</v>
      </c>
      <c r="C66" s="18" t="s">
        <v>273</v>
      </c>
      <c r="D66" s="19" t="s">
        <v>274</v>
      </c>
      <c r="E66" s="20" t="s">
        <v>275</v>
      </c>
      <c r="F66" s="19" t="s">
        <v>276</v>
      </c>
      <c r="G66" s="20" t="s">
        <v>277</v>
      </c>
      <c r="H66" s="20"/>
      <c r="I66" s="20"/>
      <c r="J66" s="21" t="s">
        <v>51</v>
      </c>
      <c r="K66" s="22">
        <v>100</v>
      </c>
      <c r="L66" s="21">
        <v>710000000</v>
      </c>
      <c r="M66" s="23" t="s">
        <v>7</v>
      </c>
      <c r="N66" s="75" t="s">
        <v>73</v>
      </c>
      <c r="O66" s="21" t="s">
        <v>8</v>
      </c>
      <c r="P66" s="22"/>
      <c r="Q66" s="9" t="s">
        <v>153</v>
      </c>
      <c r="R66" s="24" t="s">
        <v>278</v>
      </c>
      <c r="S66" s="22"/>
      <c r="T66" s="22"/>
      <c r="U66" s="25"/>
      <c r="V66" s="26"/>
      <c r="W66" s="47">
        <v>6982500</v>
      </c>
      <c r="X66" s="36">
        <f>W66*1.12</f>
        <v>7820400.0000000009</v>
      </c>
      <c r="Y66" s="22" t="s">
        <v>279</v>
      </c>
      <c r="Z66" s="28">
        <v>2015</v>
      </c>
      <c r="AA66" s="22"/>
    </row>
    <row r="67" spans="1:27" ht="63.75" customHeight="1" x14ac:dyDescent="0.25">
      <c r="A67" s="13" t="s">
        <v>263</v>
      </c>
      <c r="B67" s="1" t="s">
        <v>0</v>
      </c>
      <c r="C67" s="18" t="s">
        <v>280</v>
      </c>
      <c r="D67" s="19" t="s">
        <v>281</v>
      </c>
      <c r="E67" s="20" t="s">
        <v>282</v>
      </c>
      <c r="F67" s="19" t="s">
        <v>281</v>
      </c>
      <c r="G67" s="20" t="s">
        <v>283</v>
      </c>
      <c r="H67" s="20"/>
      <c r="I67" s="20"/>
      <c r="J67" s="21" t="s">
        <v>6</v>
      </c>
      <c r="K67" s="22">
        <v>100</v>
      </c>
      <c r="L67" s="21">
        <v>710000000</v>
      </c>
      <c r="M67" s="23" t="s">
        <v>7</v>
      </c>
      <c r="N67" s="75" t="s">
        <v>73</v>
      </c>
      <c r="O67" s="21" t="s">
        <v>8</v>
      </c>
      <c r="P67" s="22"/>
      <c r="Q67" s="9" t="s">
        <v>153</v>
      </c>
      <c r="R67" s="24" t="s">
        <v>278</v>
      </c>
      <c r="S67" s="22"/>
      <c r="T67" s="22"/>
      <c r="U67" s="25"/>
      <c r="V67" s="26"/>
      <c r="W67" s="49">
        <v>6740500</v>
      </c>
      <c r="X67" s="35">
        <f>W67*1.12</f>
        <v>7549360.0000000009</v>
      </c>
      <c r="Y67" s="22" t="s">
        <v>279</v>
      </c>
      <c r="Z67" s="28">
        <v>2015</v>
      </c>
      <c r="AA67" s="22"/>
    </row>
    <row r="68" spans="1:27" ht="63.75" customHeight="1" x14ac:dyDescent="0.25">
      <c r="A68" s="13" t="s">
        <v>268</v>
      </c>
      <c r="B68" s="1" t="s">
        <v>0</v>
      </c>
      <c r="C68" s="18" t="s">
        <v>273</v>
      </c>
      <c r="D68" s="19" t="s">
        <v>274</v>
      </c>
      <c r="E68" s="20" t="s">
        <v>275</v>
      </c>
      <c r="F68" s="19" t="s">
        <v>276</v>
      </c>
      <c r="G68" s="20" t="s">
        <v>277</v>
      </c>
      <c r="H68" s="20"/>
      <c r="I68" s="20"/>
      <c r="J68" s="21" t="s">
        <v>51</v>
      </c>
      <c r="K68" s="22">
        <v>100</v>
      </c>
      <c r="L68" s="21">
        <v>710000000</v>
      </c>
      <c r="M68" s="23" t="s">
        <v>7</v>
      </c>
      <c r="N68" s="75" t="s">
        <v>73</v>
      </c>
      <c r="O68" s="21" t="s">
        <v>181</v>
      </c>
      <c r="P68" s="22"/>
      <c r="Q68" s="9" t="s">
        <v>153</v>
      </c>
      <c r="R68" s="24" t="s">
        <v>278</v>
      </c>
      <c r="S68" s="22"/>
      <c r="T68" s="22"/>
      <c r="U68" s="25"/>
      <c r="V68" s="26"/>
      <c r="W68" s="47">
        <v>722836</v>
      </c>
      <c r="X68" s="36">
        <f>W68*1.12</f>
        <v>809576.32000000007</v>
      </c>
      <c r="Y68" s="22" t="s">
        <v>279</v>
      </c>
      <c r="Z68" s="28">
        <v>2015</v>
      </c>
      <c r="AA68" s="22"/>
    </row>
    <row r="69" spans="1:27" ht="114.75" customHeight="1" x14ac:dyDescent="0.25">
      <c r="A69" s="13" t="s">
        <v>284</v>
      </c>
      <c r="B69" s="17" t="s">
        <v>0</v>
      </c>
      <c r="C69" s="18" t="s">
        <v>288</v>
      </c>
      <c r="D69" s="19" t="s">
        <v>289</v>
      </c>
      <c r="E69" s="20" t="s">
        <v>290</v>
      </c>
      <c r="F69" s="19" t="s">
        <v>291</v>
      </c>
      <c r="G69" s="20" t="s">
        <v>292</v>
      </c>
      <c r="H69" s="20" t="s">
        <v>293</v>
      </c>
      <c r="I69" s="20" t="s">
        <v>294</v>
      </c>
      <c r="J69" s="21" t="s">
        <v>51</v>
      </c>
      <c r="K69" s="22">
        <v>70</v>
      </c>
      <c r="L69" s="21">
        <v>710000000</v>
      </c>
      <c r="M69" s="23" t="s">
        <v>7</v>
      </c>
      <c r="N69" s="75" t="s">
        <v>73</v>
      </c>
      <c r="O69" s="21" t="s">
        <v>8</v>
      </c>
      <c r="P69" s="22"/>
      <c r="Q69" s="9" t="s">
        <v>510</v>
      </c>
      <c r="R69" s="24" t="s">
        <v>270</v>
      </c>
      <c r="S69" s="22"/>
      <c r="T69" s="22"/>
      <c r="U69" s="25"/>
      <c r="V69" s="26"/>
      <c r="W69" s="47">
        <v>13241464.99</v>
      </c>
      <c r="X69" s="36">
        <f t="shared" ref="X69:X82" si="2">W69*1.12</f>
        <v>14830440.788800001</v>
      </c>
      <c r="Y69" s="22"/>
      <c r="Z69" s="28">
        <v>2015</v>
      </c>
      <c r="AA69" s="22"/>
    </row>
    <row r="70" spans="1:27" ht="76.5" customHeight="1" x14ac:dyDescent="0.25">
      <c r="A70" s="13" t="s">
        <v>285</v>
      </c>
      <c r="B70" s="17" t="s">
        <v>0</v>
      </c>
      <c r="C70" s="18" t="s">
        <v>295</v>
      </c>
      <c r="D70" s="19" t="s">
        <v>296</v>
      </c>
      <c r="E70" s="20" t="s">
        <v>297</v>
      </c>
      <c r="F70" s="19" t="s">
        <v>298</v>
      </c>
      <c r="G70" s="20" t="s">
        <v>299</v>
      </c>
      <c r="H70" s="20" t="s">
        <v>300</v>
      </c>
      <c r="I70" s="20" t="s">
        <v>301</v>
      </c>
      <c r="J70" s="21" t="s">
        <v>6</v>
      </c>
      <c r="K70" s="22">
        <v>50</v>
      </c>
      <c r="L70" s="21">
        <v>710000000</v>
      </c>
      <c r="M70" s="23" t="s">
        <v>7</v>
      </c>
      <c r="N70" s="75" t="s">
        <v>73</v>
      </c>
      <c r="O70" s="21" t="s">
        <v>8</v>
      </c>
      <c r="P70" s="22"/>
      <c r="Q70" s="9" t="s">
        <v>153</v>
      </c>
      <c r="R70" s="24" t="s">
        <v>270</v>
      </c>
      <c r="S70" s="22"/>
      <c r="T70" s="22"/>
      <c r="U70" s="25"/>
      <c r="V70" s="26"/>
      <c r="W70" s="47">
        <v>0</v>
      </c>
      <c r="X70" s="36">
        <f t="shared" si="2"/>
        <v>0</v>
      </c>
      <c r="Y70" s="22"/>
      <c r="Z70" s="28">
        <v>2015</v>
      </c>
      <c r="AA70" s="22"/>
    </row>
    <row r="71" spans="1:27" ht="76.5" customHeight="1" x14ac:dyDescent="0.25">
      <c r="A71" s="13" t="s">
        <v>738</v>
      </c>
      <c r="B71" s="17" t="s">
        <v>0</v>
      </c>
      <c r="C71" s="18" t="s">
        <v>295</v>
      </c>
      <c r="D71" s="19" t="s">
        <v>296</v>
      </c>
      <c r="E71" s="20" t="s">
        <v>297</v>
      </c>
      <c r="F71" s="19" t="s">
        <v>298</v>
      </c>
      <c r="G71" s="20" t="s">
        <v>299</v>
      </c>
      <c r="H71" s="20" t="s">
        <v>300</v>
      </c>
      <c r="I71" s="20" t="s">
        <v>301</v>
      </c>
      <c r="J71" s="21" t="s">
        <v>6</v>
      </c>
      <c r="K71" s="22">
        <v>50</v>
      </c>
      <c r="L71" s="21">
        <v>710000000</v>
      </c>
      <c r="M71" s="23" t="s">
        <v>7</v>
      </c>
      <c r="N71" s="9" t="s">
        <v>582</v>
      </c>
      <c r="O71" s="21" t="s">
        <v>8</v>
      </c>
      <c r="P71" s="22"/>
      <c r="Q71" s="9" t="s">
        <v>153</v>
      </c>
      <c r="R71" s="24" t="s">
        <v>270</v>
      </c>
      <c r="S71" s="22"/>
      <c r="T71" s="22"/>
      <c r="U71" s="25"/>
      <c r="V71" s="26"/>
      <c r="W71" s="47">
        <v>13097540</v>
      </c>
      <c r="X71" s="36">
        <v>14669244.800000001</v>
      </c>
      <c r="Y71" s="22"/>
      <c r="Z71" s="28">
        <v>2015</v>
      </c>
      <c r="AA71" s="22" t="s">
        <v>739</v>
      </c>
    </row>
    <row r="72" spans="1:27" ht="76.5" customHeight="1" x14ac:dyDescent="0.25">
      <c r="A72" s="13" t="s">
        <v>286</v>
      </c>
      <c r="B72" s="17" t="s">
        <v>0</v>
      </c>
      <c r="C72" s="18" t="s">
        <v>302</v>
      </c>
      <c r="D72" s="19" t="s">
        <v>303</v>
      </c>
      <c r="E72" s="20" t="s">
        <v>304</v>
      </c>
      <c r="F72" s="19" t="s">
        <v>305</v>
      </c>
      <c r="G72" s="20" t="s">
        <v>306</v>
      </c>
      <c r="H72" s="20" t="s">
        <v>307</v>
      </c>
      <c r="I72" s="20" t="s">
        <v>308</v>
      </c>
      <c r="J72" s="21" t="s">
        <v>51</v>
      </c>
      <c r="K72" s="22">
        <v>0</v>
      </c>
      <c r="L72" s="21">
        <v>710000000</v>
      </c>
      <c r="M72" s="23" t="s">
        <v>7</v>
      </c>
      <c r="N72" s="75" t="s">
        <v>73</v>
      </c>
      <c r="O72" s="21" t="s">
        <v>8</v>
      </c>
      <c r="P72" s="22"/>
      <c r="Q72" s="9" t="s">
        <v>153</v>
      </c>
      <c r="R72" s="24" t="s">
        <v>270</v>
      </c>
      <c r="S72" s="22"/>
      <c r="T72" s="22"/>
      <c r="U72" s="25"/>
      <c r="V72" s="26"/>
      <c r="W72" s="47">
        <f>4356000</f>
        <v>4356000</v>
      </c>
      <c r="X72" s="36">
        <f>W72*1.12</f>
        <v>4878720</v>
      </c>
      <c r="Y72" s="22"/>
      <c r="Z72" s="28">
        <v>2015</v>
      </c>
      <c r="AA72" s="22"/>
    </row>
    <row r="73" spans="1:27" ht="76.5" customHeight="1" x14ac:dyDescent="0.25">
      <c r="A73" s="13" t="s">
        <v>342</v>
      </c>
      <c r="B73" s="17" t="s">
        <v>0</v>
      </c>
      <c r="C73" s="18" t="s">
        <v>309</v>
      </c>
      <c r="D73" s="19" t="s">
        <v>310</v>
      </c>
      <c r="E73" s="20" t="s">
        <v>311</v>
      </c>
      <c r="F73" s="19" t="s">
        <v>310</v>
      </c>
      <c r="G73" s="20" t="s">
        <v>311</v>
      </c>
      <c r="H73" s="20" t="s">
        <v>312</v>
      </c>
      <c r="I73" s="20" t="s">
        <v>313</v>
      </c>
      <c r="J73" s="21" t="s">
        <v>6</v>
      </c>
      <c r="K73" s="22">
        <v>70</v>
      </c>
      <c r="L73" s="21">
        <v>710000000</v>
      </c>
      <c r="M73" s="23" t="s">
        <v>7</v>
      </c>
      <c r="N73" s="75" t="s">
        <v>73</v>
      </c>
      <c r="O73" s="21" t="s">
        <v>8</v>
      </c>
      <c r="P73" s="22"/>
      <c r="Q73" s="9" t="s">
        <v>153</v>
      </c>
      <c r="R73" s="24" t="s">
        <v>270</v>
      </c>
      <c r="S73" s="22"/>
      <c r="T73" s="22"/>
      <c r="U73" s="25"/>
      <c r="V73" s="26"/>
      <c r="W73" s="49">
        <v>0</v>
      </c>
      <c r="X73" s="35">
        <f t="shared" si="2"/>
        <v>0</v>
      </c>
      <c r="Y73" s="22"/>
      <c r="Z73" s="28">
        <v>2015</v>
      </c>
      <c r="AA73" s="22"/>
    </row>
    <row r="74" spans="1:27" ht="76.5" customHeight="1" x14ac:dyDescent="0.25">
      <c r="A74" s="13" t="s">
        <v>712</v>
      </c>
      <c r="B74" s="1" t="s">
        <v>0</v>
      </c>
      <c r="C74" s="83" t="s">
        <v>309</v>
      </c>
      <c r="D74" s="86" t="s">
        <v>310</v>
      </c>
      <c r="E74" s="77" t="s">
        <v>311</v>
      </c>
      <c r="F74" s="76" t="s">
        <v>310</v>
      </c>
      <c r="G74" s="77" t="s">
        <v>311</v>
      </c>
      <c r="H74" s="18" t="s">
        <v>312</v>
      </c>
      <c r="I74" s="9" t="s">
        <v>313</v>
      </c>
      <c r="J74" s="6" t="s">
        <v>6</v>
      </c>
      <c r="K74" s="6">
        <v>70</v>
      </c>
      <c r="L74" s="7">
        <v>710000000</v>
      </c>
      <c r="M74" s="8" t="s">
        <v>737</v>
      </c>
      <c r="N74" s="9" t="s">
        <v>582</v>
      </c>
      <c r="O74" s="77" t="s">
        <v>8</v>
      </c>
      <c r="P74" s="6"/>
      <c r="Q74" s="78" t="s">
        <v>713</v>
      </c>
      <c r="R74" s="9" t="s">
        <v>270</v>
      </c>
      <c r="S74" s="84"/>
      <c r="T74" s="6"/>
      <c r="U74" s="6"/>
      <c r="V74" s="6"/>
      <c r="W74" s="81">
        <v>55080000.000000045</v>
      </c>
      <c r="X74" s="81">
        <f>W74*1.12</f>
        <v>61689600.00000006</v>
      </c>
      <c r="Y74" s="6"/>
      <c r="Z74" s="6">
        <v>2015</v>
      </c>
      <c r="AA74" s="24" t="s">
        <v>743</v>
      </c>
    </row>
    <row r="75" spans="1:27" ht="89.25" customHeight="1" x14ac:dyDescent="0.25">
      <c r="A75" s="13" t="s">
        <v>343</v>
      </c>
      <c r="B75" s="17" t="s">
        <v>0</v>
      </c>
      <c r="C75" s="18" t="s">
        <v>314</v>
      </c>
      <c r="D75" s="19" t="s">
        <v>315</v>
      </c>
      <c r="E75" s="20" t="s">
        <v>316</v>
      </c>
      <c r="F75" s="19" t="s">
        <v>315</v>
      </c>
      <c r="G75" s="20" t="s">
        <v>316</v>
      </c>
      <c r="H75" s="20" t="s">
        <v>317</v>
      </c>
      <c r="I75" s="20" t="s">
        <v>318</v>
      </c>
      <c r="J75" s="21" t="s">
        <v>6</v>
      </c>
      <c r="K75" s="22">
        <v>70</v>
      </c>
      <c r="L75" s="21">
        <v>710000000</v>
      </c>
      <c r="M75" s="23" t="s">
        <v>7</v>
      </c>
      <c r="N75" s="75" t="s">
        <v>73</v>
      </c>
      <c r="O75" s="21" t="s">
        <v>8</v>
      </c>
      <c r="P75" s="22"/>
      <c r="Q75" s="9" t="s">
        <v>153</v>
      </c>
      <c r="R75" s="24" t="s">
        <v>270</v>
      </c>
      <c r="S75" s="22"/>
      <c r="T75" s="22"/>
      <c r="U75" s="25"/>
      <c r="V75" s="26"/>
      <c r="W75" s="49">
        <f>15000000</f>
        <v>15000000</v>
      </c>
      <c r="X75" s="35">
        <f t="shared" si="2"/>
        <v>16800000</v>
      </c>
      <c r="Y75" s="22"/>
      <c r="Z75" s="28">
        <v>2015</v>
      </c>
      <c r="AA75" s="22"/>
    </row>
    <row r="76" spans="1:27" ht="76.5" customHeight="1" x14ac:dyDescent="0.25">
      <c r="A76" s="13" t="s">
        <v>344</v>
      </c>
      <c r="B76" s="1" t="s">
        <v>0</v>
      </c>
      <c r="C76" s="18" t="s">
        <v>309</v>
      </c>
      <c r="D76" s="19" t="s">
        <v>310</v>
      </c>
      <c r="E76" s="20" t="s">
        <v>311</v>
      </c>
      <c r="F76" s="19" t="s">
        <v>310</v>
      </c>
      <c r="G76" s="20" t="s">
        <v>311</v>
      </c>
      <c r="H76" s="20" t="s">
        <v>319</v>
      </c>
      <c r="I76" s="20" t="s">
        <v>320</v>
      </c>
      <c r="J76" s="21" t="s">
        <v>6</v>
      </c>
      <c r="K76" s="22">
        <v>70</v>
      </c>
      <c r="L76" s="21">
        <v>710000000</v>
      </c>
      <c r="M76" s="23" t="s">
        <v>7</v>
      </c>
      <c r="N76" s="75" t="s">
        <v>73</v>
      </c>
      <c r="O76" s="21" t="s">
        <v>8</v>
      </c>
      <c r="P76" s="22"/>
      <c r="Q76" s="9" t="s">
        <v>153</v>
      </c>
      <c r="R76" s="24" t="s">
        <v>270</v>
      </c>
      <c r="S76" s="22"/>
      <c r="T76" s="22"/>
      <c r="U76" s="25"/>
      <c r="V76" s="26"/>
      <c r="W76" s="49">
        <v>0</v>
      </c>
      <c r="X76" s="35">
        <f t="shared" si="2"/>
        <v>0</v>
      </c>
      <c r="Y76" s="22"/>
      <c r="Z76" s="28">
        <v>2015</v>
      </c>
      <c r="AA76" s="22"/>
    </row>
    <row r="77" spans="1:27" ht="76.5" customHeight="1" x14ac:dyDescent="0.25">
      <c r="A77" s="13" t="s">
        <v>740</v>
      </c>
      <c r="B77" s="1" t="s">
        <v>0</v>
      </c>
      <c r="C77" s="18" t="s">
        <v>309</v>
      </c>
      <c r="D77" s="19" t="s">
        <v>310</v>
      </c>
      <c r="E77" s="20" t="s">
        <v>311</v>
      </c>
      <c r="F77" s="19" t="s">
        <v>310</v>
      </c>
      <c r="G77" s="20" t="s">
        <v>311</v>
      </c>
      <c r="H77" s="20" t="s">
        <v>319</v>
      </c>
      <c r="I77" s="20" t="s">
        <v>320</v>
      </c>
      <c r="J77" s="21" t="s">
        <v>6</v>
      </c>
      <c r="K77" s="22">
        <v>70</v>
      </c>
      <c r="L77" s="21">
        <v>710000000</v>
      </c>
      <c r="M77" s="23" t="s">
        <v>7</v>
      </c>
      <c r="N77" s="9" t="s">
        <v>582</v>
      </c>
      <c r="O77" s="21" t="s">
        <v>8</v>
      </c>
      <c r="P77" s="22"/>
      <c r="Q77" s="9" t="s">
        <v>153</v>
      </c>
      <c r="R77" s="24" t="s">
        <v>270</v>
      </c>
      <c r="S77" s="22"/>
      <c r="T77" s="22"/>
      <c r="U77" s="25"/>
      <c r="V77" s="26"/>
      <c r="W77" s="49">
        <v>6619000</v>
      </c>
      <c r="X77" s="35">
        <v>7413280.0000000009</v>
      </c>
      <c r="Y77" s="22"/>
      <c r="Z77" s="28">
        <v>2015</v>
      </c>
      <c r="AA77" s="22" t="s">
        <v>739</v>
      </c>
    </row>
    <row r="78" spans="1:27" ht="89.25" customHeight="1" x14ac:dyDescent="0.25">
      <c r="A78" s="13" t="s">
        <v>345</v>
      </c>
      <c r="B78" s="17" t="s">
        <v>0</v>
      </c>
      <c r="C78" s="18" t="s">
        <v>321</v>
      </c>
      <c r="D78" s="19" t="s">
        <v>322</v>
      </c>
      <c r="E78" s="20" t="s">
        <v>323</v>
      </c>
      <c r="F78" s="19" t="s">
        <v>324</v>
      </c>
      <c r="G78" s="20" t="s">
        <v>325</v>
      </c>
      <c r="H78" s="20" t="s">
        <v>326</v>
      </c>
      <c r="I78" s="20" t="s">
        <v>327</v>
      </c>
      <c r="J78" s="21" t="s">
        <v>6</v>
      </c>
      <c r="K78" s="22">
        <v>70</v>
      </c>
      <c r="L78" s="21">
        <v>710000000</v>
      </c>
      <c r="M78" s="23" t="s">
        <v>7</v>
      </c>
      <c r="N78" s="75" t="s">
        <v>73</v>
      </c>
      <c r="O78" s="21" t="s">
        <v>8</v>
      </c>
      <c r="P78" s="22"/>
      <c r="Q78" s="9" t="s">
        <v>153</v>
      </c>
      <c r="R78" s="24" t="s">
        <v>270</v>
      </c>
      <c r="S78" s="22"/>
      <c r="T78" s="22"/>
      <c r="U78" s="25"/>
      <c r="V78" s="26"/>
      <c r="W78" s="49">
        <v>0</v>
      </c>
      <c r="X78" s="35">
        <f t="shared" si="2"/>
        <v>0</v>
      </c>
      <c r="Y78" s="22"/>
      <c r="Z78" s="28">
        <v>2015</v>
      </c>
      <c r="AA78" s="22"/>
    </row>
    <row r="79" spans="1:27" ht="89.25" customHeight="1" x14ac:dyDescent="0.25">
      <c r="A79" s="13" t="s">
        <v>741</v>
      </c>
      <c r="B79" s="17" t="s">
        <v>0</v>
      </c>
      <c r="C79" s="18" t="s">
        <v>321</v>
      </c>
      <c r="D79" s="19" t="s">
        <v>322</v>
      </c>
      <c r="E79" s="20" t="s">
        <v>323</v>
      </c>
      <c r="F79" s="19" t="s">
        <v>324</v>
      </c>
      <c r="G79" s="20" t="s">
        <v>325</v>
      </c>
      <c r="H79" s="20" t="s">
        <v>326</v>
      </c>
      <c r="I79" s="20" t="s">
        <v>327</v>
      </c>
      <c r="J79" s="21" t="s">
        <v>6</v>
      </c>
      <c r="K79" s="22">
        <v>70</v>
      </c>
      <c r="L79" s="21">
        <v>710000000</v>
      </c>
      <c r="M79" s="23" t="s">
        <v>7</v>
      </c>
      <c r="N79" s="9" t="s">
        <v>582</v>
      </c>
      <c r="O79" s="21" t="s">
        <v>8</v>
      </c>
      <c r="P79" s="22"/>
      <c r="Q79" s="9" t="s">
        <v>153</v>
      </c>
      <c r="R79" s="24" t="s">
        <v>270</v>
      </c>
      <c r="S79" s="22"/>
      <c r="T79" s="22"/>
      <c r="U79" s="25"/>
      <c r="V79" s="26"/>
      <c r="W79" s="49">
        <v>4500000</v>
      </c>
      <c r="X79" s="35">
        <v>5040000.0000000009</v>
      </c>
      <c r="Y79" s="22"/>
      <c r="Z79" s="28">
        <v>2015</v>
      </c>
      <c r="AA79" s="22" t="s">
        <v>739</v>
      </c>
    </row>
    <row r="80" spans="1:27" ht="89.25" customHeight="1" x14ac:dyDescent="0.25">
      <c r="A80" s="13" t="s">
        <v>346</v>
      </c>
      <c r="B80" s="17" t="s">
        <v>0</v>
      </c>
      <c r="C80" s="18" t="s">
        <v>321</v>
      </c>
      <c r="D80" s="19" t="s">
        <v>322</v>
      </c>
      <c r="E80" s="20" t="s">
        <v>323</v>
      </c>
      <c r="F80" s="19" t="s">
        <v>324</v>
      </c>
      <c r="G80" s="20" t="s">
        <v>325</v>
      </c>
      <c r="H80" s="20" t="s">
        <v>328</v>
      </c>
      <c r="I80" s="20" t="s">
        <v>329</v>
      </c>
      <c r="J80" s="21" t="s">
        <v>6</v>
      </c>
      <c r="K80" s="22">
        <v>70</v>
      </c>
      <c r="L80" s="21">
        <v>710000000</v>
      </c>
      <c r="M80" s="23" t="s">
        <v>7</v>
      </c>
      <c r="N80" s="75" t="s">
        <v>73</v>
      </c>
      <c r="O80" s="21" t="s">
        <v>8</v>
      </c>
      <c r="P80" s="22"/>
      <c r="Q80" s="9" t="s">
        <v>153</v>
      </c>
      <c r="R80" s="24" t="s">
        <v>270</v>
      </c>
      <c r="S80" s="22"/>
      <c r="T80" s="22"/>
      <c r="U80" s="25"/>
      <c r="V80" s="26"/>
      <c r="W80" s="47">
        <v>7000000.0000000037</v>
      </c>
      <c r="X80" s="36">
        <f t="shared" si="2"/>
        <v>7840000.0000000047</v>
      </c>
      <c r="Y80" s="22"/>
      <c r="Z80" s="28">
        <v>2015</v>
      </c>
      <c r="AA80" s="22"/>
    </row>
    <row r="81" spans="1:27" ht="89.25" customHeight="1" x14ac:dyDescent="0.25">
      <c r="A81" s="13" t="s">
        <v>347</v>
      </c>
      <c r="B81" s="17" t="s">
        <v>0</v>
      </c>
      <c r="C81" s="18" t="s">
        <v>321</v>
      </c>
      <c r="D81" s="19" t="s">
        <v>322</v>
      </c>
      <c r="E81" s="20" t="s">
        <v>323</v>
      </c>
      <c r="F81" s="19" t="s">
        <v>324</v>
      </c>
      <c r="G81" s="20" t="s">
        <v>325</v>
      </c>
      <c r="H81" s="20" t="s">
        <v>330</v>
      </c>
      <c r="I81" s="20" t="s">
        <v>331</v>
      </c>
      <c r="J81" s="21" t="s">
        <v>6</v>
      </c>
      <c r="K81" s="22">
        <v>70</v>
      </c>
      <c r="L81" s="21">
        <v>710000000</v>
      </c>
      <c r="M81" s="23" t="s">
        <v>7</v>
      </c>
      <c r="N81" s="75" t="s">
        <v>73</v>
      </c>
      <c r="O81" s="21" t="s">
        <v>8</v>
      </c>
      <c r="P81" s="22"/>
      <c r="Q81" s="9" t="s">
        <v>153</v>
      </c>
      <c r="R81" s="24" t="s">
        <v>270</v>
      </c>
      <c r="S81" s="22"/>
      <c r="T81" s="22"/>
      <c r="U81" s="25"/>
      <c r="V81" s="26"/>
      <c r="W81" s="47">
        <f>6830793</f>
        <v>6830793</v>
      </c>
      <c r="X81" s="36">
        <f t="shared" si="2"/>
        <v>7650488.1600000011</v>
      </c>
      <c r="Y81" s="22"/>
      <c r="Z81" s="28">
        <v>2015</v>
      </c>
      <c r="AA81" s="22"/>
    </row>
    <row r="82" spans="1:27" ht="89.25" customHeight="1" x14ac:dyDescent="0.25">
      <c r="A82" s="13" t="s">
        <v>348</v>
      </c>
      <c r="B82" s="17" t="s">
        <v>0</v>
      </c>
      <c r="C82" s="18" t="s">
        <v>321</v>
      </c>
      <c r="D82" s="19" t="s">
        <v>322</v>
      </c>
      <c r="E82" s="20" t="s">
        <v>323</v>
      </c>
      <c r="F82" s="19" t="s">
        <v>324</v>
      </c>
      <c r="G82" s="20" t="s">
        <v>325</v>
      </c>
      <c r="H82" s="20" t="s">
        <v>332</v>
      </c>
      <c r="I82" s="20" t="s">
        <v>333</v>
      </c>
      <c r="J82" s="21" t="s">
        <v>6</v>
      </c>
      <c r="K82" s="22">
        <v>70</v>
      </c>
      <c r="L82" s="21">
        <v>710000000</v>
      </c>
      <c r="M82" s="23" t="s">
        <v>7</v>
      </c>
      <c r="N82" s="75" t="s">
        <v>73</v>
      </c>
      <c r="O82" s="21" t="s">
        <v>8</v>
      </c>
      <c r="P82" s="22"/>
      <c r="Q82" s="9" t="s">
        <v>153</v>
      </c>
      <c r="R82" s="24" t="s">
        <v>270</v>
      </c>
      <c r="S82" s="22"/>
      <c r="T82" s="22"/>
      <c r="U82" s="25"/>
      <c r="V82" s="26"/>
      <c r="W82" s="47">
        <v>20400000</v>
      </c>
      <c r="X82" s="36">
        <f t="shared" si="2"/>
        <v>22848000.000000004</v>
      </c>
      <c r="Y82" s="22"/>
      <c r="Z82" s="28">
        <v>2015</v>
      </c>
      <c r="AA82" s="22"/>
    </row>
    <row r="83" spans="1:27" ht="114.75" customHeight="1" x14ac:dyDescent="0.25">
      <c r="A83" s="13" t="s">
        <v>349</v>
      </c>
      <c r="B83" s="17" t="s">
        <v>0</v>
      </c>
      <c r="C83" s="18" t="s">
        <v>334</v>
      </c>
      <c r="D83" s="19" t="s">
        <v>335</v>
      </c>
      <c r="E83" s="20" t="s">
        <v>336</v>
      </c>
      <c r="F83" s="19" t="s">
        <v>335</v>
      </c>
      <c r="G83" s="20" t="s">
        <v>337</v>
      </c>
      <c r="H83" s="20" t="s">
        <v>338</v>
      </c>
      <c r="I83" s="20" t="s">
        <v>339</v>
      </c>
      <c r="J83" s="21" t="s">
        <v>51</v>
      </c>
      <c r="K83" s="22">
        <v>70</v>
      </c>
      <c r="L83" s="21">
        <v>710000000</v>
      </c>
      <c r="M83" s="23" t="s">
        <v>7</v>
      </c>
      <c r="N83" s="75" t="s">
        <v>73</v>
      </c>
      <c r="O83" s="21" t="s">
        <v>8</v>
      </c>
      <c r="P83" s="22"/>
      <c r="Q83" s="9" t="s">
        <v>153</v>
      </c>
      <c r="R83" s="24" t="s">
        <v>270</v>
      </c>
      <c r="S83" s="22"/>
      <c r="T83" s="22"/>
      <c r="U83" s="25"/>
      <c r="V83" s="26"/>
      <c r="W83" s="47">
        <f>3886800</f>
        <v>3886800</v>
      </c>
      <c r="X83" s="36">
        <f>W83*1</f>
        <v>3886800</v>
      </c>
      <c r="Y83" s="22"/>
      <c r="Z83" s="28">
        <v>2015</v>
      </c>
      <c r="AA83" s="22"/>
    </row>
    <row r="84" spans="1:27" ht="114.75" customHeight="1" x14ac:dyDescent="0.25">
      <c r="A84" s="13" t="s">
        <v>350</v>
      </c>
      <c r="B84" s="17" t="s">
        <v>0</v>
      </c>
      <c r="C84" s="18" t="s">
        <v>334</v>
      </c>
      <c r="D84" s="19" t="s">
        <v>335</v>
      </c>
      <c r="E84" s="20" t="s">
        <v>336</v>
      </c>
      <c r="F84" s="19" t="s">
        <v>335</v>
      </c>
      <c r="G84" s="20" t="s">
        <v>337</v>
      </c>
      <c r="H84" s="20" t="s">
        <v>340</v>
      </c>
      <c r="I84" s="20" t="s">
        <v>341</v>
      </c>
      <c r="J84" s="21" t="s">
        <v>51</v>
      </c>
      <c r="K84" s="22">
        <v>70</v>
      </c>
      <c r="L84" s="21">
        <v>710000000</v>
      </c>
      <c r="M84" s="23" t="s">
        <v>7</v>
      </c>
      <c r="N84" s="75" t="s">
        <v>73</v>
      </c>
      <c r="O84" s="21" t="s">
        <v>8</v>
      </c>
      <c r="P84" s="22"/>
      <c r="Q84" s="9" t="s">
        <v>153</v>
      </c>
      <c r="R84" s="24" t="s">
        <v>270</v>
      </c>
      <c r="S84" s="22"/>
      <c r="T84" s="22"/>
      <c r="U84" s="25"/>
      <c r="V84" s="26"/>
      <c r="W84" s="47">
        <f>400200</f>
        <v>400200</v>
      </c>
      <c r="X84" s="36">
        <f>W84*1.12</f>
        <v>448224.00000000006</v>
      </c>
      <c r="Y84" s="22"/>
      <c r="Z84" s="28">
        <v>2015</v>
      </c>
      <c r="AA84" s="22"/>
    </row>
    <row r="85" spans="1:27" ht="114.75" customHeight="1" x14ac:dyDescent="0.25">
      <c r="A85" s="13" t="s">
        <v>351</v>
      </c>
      <c r="B85" s="17" t="s">
        <v>0</v>
      </c>
      <c r="C85" s="18" t="s">
        <v>288</v>
      </c>
      <c r="D85" s="19" t="s">
        <v>289</v>
      </c>
      <c r="E85" s="20" t="s">
        <v>290</v>
      </c>
      <c r="F85" s="19" t="s">
        <v>291</v>
      </c>
      <c r="G85" s="20" t="s">
        <v>292</v>
      </c>
      <c r="H85" s="20" t="s">
        <v>293</v>
      </c>
      <c r="I85" s="20" t="s">
        <v>294</v>
      </c>
      <c r="J85" s="21" t="s">
        <v>51</v>
      </c>
      <c r="K85" s="22">
        <v>70</v>
      </c>
      <c r="L85" s="21">
        <v>710000000</v>
      </c>
      <c r="M85" s="23" t="s">
        <v>7</v>
      </c>
      <c r="N85" s="75" t="s">
        <v>73</v>
      </c>
      <c r="O85" s="21" t="s">
        <v>181</v>
      </c>
      <c r="P85" s="22"/>
      <c r="Q85" s="9" t="s">
        <v>510</v>
      </c>
      <c r="R85" s="24" t="s">
        <v>270</v>
      </c>
      <c r="S85" s="22"/>
      <c r="T85" s="22"/>
      <c r="U85" s="25"/>
      <c r="V85" s="26"/>
      <c r="W85" s="47">
        <v>4653272.72</v>
      </c>
      <c r="X85" s="36">
        <f t="shared" ref="X85:X95" si="3">W85*1.12</f>
        <v>5211665.4463999998</v>
      </c>
      <c r="Y85" s="22"/>
      <c r="Z85" s="28">
        <v>2015</v>
      </c>
      <c r="AA85" s="22"/>
    </row>
    <row r="86" spans="1:27" ht="114.75" customHeight="1" x14ac:dyDescent="0.25">
      <c r="A86" s="13" t="s">
        <v>352</v>
      </c>
      <c r="B86" s="17" t="s">
        <v>0</v>
      </c>
      <c r="C86" s="18" t="s">
        <v>288</v>
      </c>
      <c r="D86" s="19" t="s">
        <v>289</v>
      </c>
      <c r="E86" s="20" t="s">
        <v>290</v>
      </c>
      <c r="F86" s="19" t="s">
        <v>291</v>
      </c>
      <c r="G86" s="20" t="s">
        <v>292</v>
      </c>
      <c r="H86" s="20" t="s">
        <v>293</v>
      </c>
      <c r="I86" s="20" t="s">
        <v>294</v>
      </c>
      <c r="J86" s="21" t="s">
        <v>51</v>
      </c>
      <c r="K86" s="22">
        <v>70</v>
      </c>
      <c r="L86" s="21">
        <v>710000000</v>
      </c>
      <c r="M86" s="23" t="s">
        <v>7</v>
      </c>
      <c r="N86" s="75" t="s">
        <v>73</v>
      </c>
      <c r="O86" s="21" t="s">
        <v>355</v>
      </c>
      <c r="P86" s="22"/>
      <c r="Q86" s="9" t="s">
        <v>510</v>
      </c>
      <c r="R86" s="24" t="s">
        <v>270</v>
      </c>
      <c r="S86" s="22"/>
      <c r="T86" s="22"/>
      <c r="U86" s="25"/>
      <c r="V86" s="26"/>
      <c r="W86" s="47">
        <v>2689426.64</v>
      </c>
      <c r="X86" s="36">
        <f t="shared" si="3"/>
        <v>3012157.8368000006</v>
      </c>
      <c r="Y86" s="22"/>
      <c r="Z86" s="28">
        <v>2015</v>
      </c>
      <c r="AA86" s="22"/>
    </row>
    <row r="87" spans="1:27" ht="76.5" customHeight="1" x14ac:dyDescent="0.25">
      <c r="A87" s="13" t="s">
        <v>353</v>
      </c>
      <c r="B87" s="17" t="s">
        <v>0</v>
      </c>
      <c r="C87" s="18" t="s">
        <v>302</v>
      </c>
      <c r="D87" s="19" t="s">
        <v>303</v>
      </c>
      <c r="E87" s="20" t="s">
        <v>304</v>
      </c>
      <c r="F87" s="19" t="s">
        <v>305</v>
      </c>
      <c r="G87" s="20" t="s">
        <v>306</v>
      </c>
      <c r="H87" s="20" t="s">
        <v>356</v>
      </c>
      <c r="I87" s="20" t="s">
        <v>357</v>
      </c>
      <c r="J87" s="21" t="s">
        <v>51</v>
      </c>
      <c r="K87" s="22">
        <v>0</v>
      </c>
      <c r="L87" s="21">
        <v>710000000</v>
      </c>
      <c r="M87" s="23" t="s">
        <v>7</v>
      </c>
      <c r="N87" s="75" t="s">
        <v>73</v>
      </c>
      <c r="O87" s="21" t="s">
        <v>181</v>
      </c>
      <c r="P87" s="22"/>
      <c r="Q87" s="9" t="s">
        <v>153</v>
      </c>
      <c r="R87" s="24" t="s">
        <v>270</v>
      </c>
      <c r="S87" s="22"/>
      <c r="T87" s="22"/>
      <c r="U87" s="25"/>
      <c r="V87" s="26"/>
      <c r="W87" s="47">
        <v>959760</v>
      </c>
      <c r="X87" s="36">
        <f t="shared" si="3"/>
        <v>1074931.2000000002</v>
      </c>
      <c r="Y87" s="22"/>
      <c r="Z87" s="28">
        <v>2015</v>
      </c>
      <c r="AA87" s="22"/>
    </row>
    <row r="88" spans="1:27" ht="76.5" customHeight="1" x14ac:dyDescent="0.25">
      <c r="A88" s="13" t="s">
        <v>372</v>
      </c>
      <c r="B88" s="17" t="s">
        <v>0</v>
      </c>
      <c r="C88" s="18" t="s">
        <v>302</v>
      </c>
      <c r="D88" s="19" t="s">
        <v>303</v>
      </c>
      <c r="E88" s="20" t="s">
        <v>304</v>
      </c>
      <c r="F88" s="19" t="s">
        <v>305</v>
      </c>
      <c r="G88" s="20" t="s">
        <v>306</v>
      </c>
      <c r="H88" s="20" t="s">
        <v>356</v>
      </c>
      <c r="I88" s="20" t="s">
        <v>357</v>
      </c>
      <c r="J88" s="21" t="s">
        <v>51</v>
      </c>
      <c r="K88" s="22">
        <v>0</v>
      </c>
      <c r="L88" s="21">
        <v>710000000</v>
      </c>
      <c r="M88" s="23" t="s">
        <v>7</v>
      </c>
      <c r="N88" s="75" t="s">
        <v>73</v>
      </c>
      <c r="O88" s="21" t="s">
        <v>355</v>
      </c>
      <c r="P88" s="22"/>
      <c r="Q88" s="9" t="s">
        <v>153</v>
      </c>
      <c r="R88" s="24" t="s">
        <v>270</v>
      </c>
      <c r="S88" s="22"/>
      <c r="T88" s="22"/>
      <c r="U88" s="25"/>
      <c r="V88" s="26"/>
      <c r="W88" s="47">
        <v>402480</v>
      </c>
      <c r="X88" s="36">
        <f t="shared" si="3"/>
        <v>450777.60000000003</v>
      </c>
      <c r="Y88" s="22"/>
      <c r="Z88" s="28">
        <v>2015</v>
      </c>
      <c r="AA88" s="22"/>
    </row>
    <row r="89" spans="1:27" ht="63.75" customHeight="1" x14ac:dyDescent="0.25">
      <c r="A89" s="13" t="s">
        <v>373</v>
      </c>
      <c r="B89" s="17" t="s">
        <v>0</v>
      </c>
      <c r="C89" s="18" t="s">
        <v>358</v>
      </c>
      <c r="D89" s="19" t="s">
        <v>359</v>
      </c>
      <c r="E89" s="20" t="s">
        <v>360</v>
      </c>
      <c r="F89" s="19" t="s">
        <v>361</v>
      </c>
      <c r="G89" s="20" t="s">
        <v>362</v>
      </c>
      <c r="H89" s="20" t="s">
        <v>363</v>
      </c>
      <c r="I89" s="20" t="s">
        <v>364</v>
      </c>
      <c r="J89" s="21" t="s">
        <v>51</v>
      </c>
      <c r="K89" s="22">
        <v>0</v>
      </c>
      <c r="L89" s="21">
        <v>710000000</v>
      </c>
      <c r="M89" s="23" t="s">
        <v>7</v>
      </c>
      <c r="N89" s="75" t="s">
        <v>73</v>
      </c>
      <c r="O89" s="21" t="s">
        <v>380</v>
      </c>
      <c r="P89" s="22"/>
      <c r="Q89" s="9" t="s">
        <v>153</v>
      </c>
      <c r="R89" s="24" t="s">
        <v>270</v>
      </c>
      <c r="S89" s="22"/>
      <c r="T89" s="22"/>
      <c r="U89" s="25"/>
      <c r="V89" s="26"/>
      <c r="W89" s="47">
        <f>2400000+480000</f>
        <v>2880000</v>
      </c>
      <c r="X89" s="36">
        <f t="shared" si="3"/>
        <v>3225600.0000000005</v>
      </c>
      <c r="Y89" s="22"/>
      <c r="Z89" s="28">
        <v>2015</v>
      </c>
      <c r="AA89" s="22"/>
    </row>
    <row r="90" spans="1:27" ht="76.5" customHeight="1" x14ac:dyDescent="0.25">
      <c r="A90" s="13" t="s">
        <v>374</v>
      </c>
      <c r="B90" s="17" t="s">
        <v>0</v>
      </c>
      <c r="C90" s="18" t="s">
        <v>309</v>
      </c>
      <c r="D90" s="19" t="s">
        <v>310</v>
      </c>
      <c r="E90" s="20" t="s">
        <v>311</v>
      </c>
      <c r="F90" s="19" t="s">
        <v>310</v>
      </c>
      <c r="G90" s="20" t="s">
        <v>365</v>
      </c>
      <c r="H90" s="20" t="s">
        <v>366</v>
      </c>
      <c r="I90" s="20" t="s">
        <v>367</v>
      </c>
      <c r="J90" s="21" t="s">
        <v>6</v>
      </c>
      <c r="K90" s="22">
        <v>70</v>
      </c>
      <c r="L90" s="21">
        <v>710000000</v>
      </c>
      <c r="M90" s="23" t="s">
        <v>7</v>
      </c>
      <c r="N90" s="75" t="s">
        <v>73</v>
      </c>
      <c r="O90" s="21" t="s">
        <v>181</v>
      </c>
      <c r="P90" s="22"/>
      <c r="Q90" s="9" t="s">
        <v>153</v>
      </c>
      <c r="R90" s="24" t="s">
        <v>270</v>
      </c>
      <c r="S90" s="22"/>
      <c r="T90" s="22"/>
      <c r="U90" s="25"/>
      <c r="V90" s="26"/>
      <c r="W90" s="47">
        <v>0</v>
      </c>
      <c r="X90" s="36">
        <f t="shared" si="3"/>
        <v>0</v>
      </c>
      <c r="Y90" s="22"/>
      <c r="Z90" s="28">
        <v>2015</v>
      </c>
      <c r="AA90" s="22"/>
    </row>
    <row r="91" spans="1:27" ht="76.5" customHeight="1" x14ac:dyDescent="0.25">
      <c r="A91" s="13" t="s">
        <v>715</v>
      </c>
      <c r="B91" s="1" t="s">
        <v>0</v>
      </c>
      <c r="C91" s="83" t="s">
        <v>309</v>
      </c>
      <c r="D91" s="86" t="s">
        <v>310</v>
      </c>
      <c r="E91" s="77" t="s">
        <v>311</v>
      </c>
      <c r="F91" s="76" t="s">
        <v>310</v>
      </c>
      <c r="G91" s="77" t="s">
        <v>365</v>
      </c>
      <c r="H91" s="18" t="s">
        <v>312</v>
      </c>
      <c r="I91" s="9" t="s">
        <v>367</v>
      </c>
      <c r="J91" s="6" t="s">
        <v>6</v>
      </c>
      <c r="K91" s="6">
        <v>70</v>
      </c>
      <c r="L91" s="7">
        <v>710000000</v>
      </c>
      <c r="M91" s="8" t="s">
        <v>737</v>
      </c>
      <c r="N91" s="9" t="s">
        <v>582</v>
      </c>
      <c r="O91" s="77" t="s">
        <v>181</v>
      </c>
      <c r="P91" s="6"/>
      <c r="Q91" s="78" t="s">
        <v>713</v>
      </c>
      <c r="R91" s="9" t="s">
        <v>270</v>
      </c>
      <c r="S91" s="84"/>
      <c r="T91" s="6"/>
      <c r="U91" s="6"/>
      <c r="V91" s="6"/>
      <c r="W91" s="81">
        <v>19767753.445337836</v>
      </c>
      <c r="X91" s="81">
        <f>W91*1.12</f>
        <v>22139883.85877838</v>
      </c>
      <c r="Y91" s="6"/>
      <c r="Z91" s="6">
        <v>2015</v>
      </c>
      <c r="AA91" s="24" t="s">
        <v>744</v>
      </c>
    </row>
    <row r="92" spans="1:27" ht="76.5" customHeight="1" x14ac:dyDescent="0.25">
      <c r="A92" s="13" t="s">
        <v>375</v>
      </c>
      <c r="B92" s="17" t="s">
        <v>0</v>
      </c>
      <c r="C92" s="18" t="s">
        <v>309</v>
      </c>
      <c r="D92" s="19" t="s">
        <v>310</v>
      </c>
      <c r="E92" s="20" t="s">
        <v>365</v>
      </c>
      <c r="F92" s="19" t="s">
        <v>310</v>
      </c>
      <c r="G92" s="20" t="s">
        <v>365</v>
      </c>
      <c r="H92" s="20" t="s">
        <v>366</v>
      </c>
      <c r="I92" s="20" t="s">
        <v>368</v>
      </c>
      <c r="J92" s="21" t="s">
        <v>6</v>
      </c>
      <c r="K92" s="22">
        <v>70</v>
      </c>
      <c r="L92" s="21">
        <v>710000000</v>
      </c>
      <c r="M92" s="23" t="s">
        <v>7</v>
      </c>
      <c r="N92" s="75" t="s">
        <v>73</v>
      </c>
      <c r="O92" s="21" t="s">
        <v>355</v>
      </c>
      <c r="P92" s="22"/>
      <c r="Q92" s="9" t="s">
        <v>153</v>
      </c>
      <c r="R92" s="24" t="s">
        <v>270</v>
      </c>
      <c r="S92" s="22"/>
      <c r="T92" s="22"/>
      <c r="U92" s="25"/>
      <c r="V92" s="26"/>
      <c r="W92" s="47">
        <v>0</v>
      </c>
      <c r="X92" s="36">
        <f t="shared" si="3"/>
        <v>0</v>
      </c>
      <c r="Y92" s="22"/>
      <c r="Z92" s="28">
        <v>2015</v>
      </c>
      <c r="AA92" s="22"/>
    </row>
    <row r="93" spans="1:27" ht="76.5" customHeight="1" x14ac:dyDescent="0.25">
      <c r="A93" s="13" t="s">
        <v>716</v>
      </c>
      <c r="B93" s="1" t="s">
        <v>0</v>
      </c>
      <c r="C93" s="83" t="s">
        <v>309</v>
      </c>
      <c r="D93" s="86" t="s">
        <v>310</v>
      </c>
      <c r="E93" s="77" t="s">
        <v>365</v>
      </c>
      <c r="F93" s="76" t="s">
        <v>310</v>
      </c>
      <c r="G93" s="77" t="s">
        <v>365</v>
      </c>
      <c r="H93" s="18" t="s">
        <v>312</v>
      </c>
      <c r="I93" s="9" t="s">
        <v>368</v>
      </c>
      <c r="J93" s="6" t="s">
        <v>6</v>
      </c>
      <c r="K93" s="6">
        <v>70</v>
      </c>
      <c r="L93" s="7">
        <v>710000000</v>
      </c>
      <c r="M93" s="8" t="s">
        <v>737</v>
      </c>
      <c r="N93" s="9" t="s">
        <v>582</v>
      </c>
      <c r="O93" s="77" t="s">
        <v>355</v>
      </c>
      <c r="P93" s="6"/>
      <c r="Q93" s="78" t="s">
        <v>713</v>
      </c>
      <c r="R93" s="9" t="s">
        <v>270</v>
      </c>
      <c r="S93" s="84"/>
      <c r="T93" s="6"/>
      <c r="U93" s="6"/>
      <c r="V93" s="6"/>
      <c r="W93" s="81">
        <v>7886475.6025755666</v>
      </c>
      <c r="X93" s="81">
        <f>W93*1.12</f>
        <v>8832852.674884636</v>
      </c>
      <c r="Y93" s="6"/>
      <c r="Z93" s="6">
        <v>2015</v>
      </c>
      <c r="AA93" s="24" t="s">
        <v>744</v>
      </c>
    </row>
    <row r="94" spans="1:27" ht="89.25" customHeight="1" x14ac:dyDescent="0.25">
      <c r="A94" s="13" t="s">
        <v>376</v>
      </c>
      <c r="B94" s="17" t="s">
        <v>0</v>
      </c>
      <c r="C94" s="18" t="s">
        <v>321</v>
      </c>
      <c r="D94" s="19" t="s">
        <v>322</v>
      </c>
      <c r="E94" s="20" t="s">
        <v>369</v>
      </c>
      <c r="F94" s="19" t="s">
        <v>324</v>
      </c>
      <c r="G94" s="20" t="s">
        <v>325</v>
      </c>
      <c r="H94" s="20" t="s">
        <v>370</v>
      </c>
      <c r="I94" s="20" t="s">
        <v>371</v>
      </c>
      <c r="J94" s="21" t="s">
        <v>6</v>
      </c>
      <c r="K94" s="22">
        <v>70</v>
      </c>
      <c r="L94" s="21">
        <v>710000000</v>
      </c>
      <c r="M94" s="23" t="s">
        <v>7</v>
      </c>
      <c r="N94" s="75" t="s">
        <v>73</v>
      </c>
      <c r="O94" s="21" t="s">
        <v>181</v>
      </c>
      <c r="P94" s="22"/>
      <c r="Q94" s="9" t="s">
        <v>153</v>
      </c>
      <c r="R94" s="24" t="s">
        <v>270</v>
      </c>
      <c r="S94" s="22"/>
      <c r="T94" s="22"/>
      <c r="U94" s="25"/>
      <c r="V94" s="26"/>
      <c r="W94" s="47">
        <v>0</v>
      </c>
      <c r="X94" s="36">
        <f t="shared" si="3"/>
        <v>0</v>
      </c>
      <c r="Y94" s="22"/>
      <c r="Z94" s="28">
        <v>2015</v>
      </c>
      <c r="AA94" s="22"/>
    </row>
    <row r="95" spans="1:27" ht="89.25" customHeight="1" x14ac:dyDescent="0.25">
      <c r="A95" s="13" t="s">
        <v>742</v>
      </c>
      <c r="B95" s="17" t="s">
        <v>0</v>
      </c>
      <c r="C95" s="18" t="s">
        <v>321</v>
      </c>
      <c r="D95" s="19" t="s">
        <v>322</v>
      </c>
      <c r="E95" s="20" t="s">
        <v>369</v>
      </c>
      <c r="F95" s="19" t="s">
        <v>324</v>
      </c>
      <c r="G95" s="20" t="s">
        <v>325</v>
      </c>
      <c r="H95" s="20" t="s">
        <v>370</v>
      </c>
      <c r="I95" s="20" t="s">
        <v>371</v>
      </c>
      <c r="J95" s="21" t="s">
        <v>6</v>
      </c>
      <c r="K95" s="22">
        <v>70</v>
      </c>
      <c r="L95" s="21">
        <v>710000000</v>
      </c>
      <c r="M95" s="23" t="s">
        <v>7</v>
      </c>
      <c r="N95" s="9" t="s">
        <v>582</v>
      </c>
      <c r="O95" s="21" t="s">
        <v>181</v>
      </c>
      <c r="P95" s="22"/>
      <c r="Q95" s="9" t="s">
        <v>153</v>
      </c>
      <c r="R95" s="24" t="s">
        <v>270</v>
      </c>
      <c r="S95" s="22"/>
      <c r="T95" s="22"/>
      <c r="U95" s="25"/>
      <c r="V95" s="26"/>
      <c r="W95" s="47">
        <v>4217439.3751182295</v>
      </c>
      <c r="X95" s="36">
        <f t="shared" si="3"/>
        <v>4723532.1001324179</v>
      </c>
      <c r="Y95" s="22"/>
      <c r="Z95" s="28">
        <v>2015</v>
      </c>
      <c r="AA95" s="22" t="s">
        <v>739</v>
      </c>
    </row>
    <row r="96" spans="1:27" ht="89.25" customHeight="1" x14ac:dyDescent="0.25">
      <c r="A96" s="13" t="s">
        <v>377</v>
      </c>
      <c r="B96" s="17" t="s">
        <v>0</v>
      </c>
      <c r="C96" s="18" t="s">
        <v>381</v>
      </c>
      <c r="D96" s="19" t="s">
        <v>382</v>
      </c>
      <c r="E96" s="20" t="s">
        <v>383</v>
      </c>
      <c r="F96" s="19" t="s">
        <v>382</v>
      </c>
      <c r="G96" s="20" t="s">
        <v>383</v>
      </c>
      <c r="H96" s="20" t="s">
        <v>384</v>
      </c>
      <c r="I96" s="20" t="s">
        <v>385</v>
      </c>
      <c r="J96" s="21" t="s">
        <v>6</v>
      </c>
      <c r="K96" s="22">
        <v>30</v>
      </c>
      <c r="L96" s="21">
        <v>710000000</v>
      </c>
      <c r="M96" s="23" t="s">
        <v>7</v>
      </c>
      <c r="N96" s="75" t="s">
        <v>73</v>
      </c>
      <c r="O96" s="21" t="s">
        <v>389</v>
      </c>
      <c r="P96" s="22"/>
      <c r="Q96" s="9" t="s">
        <v>513</v>
      </c>
      <c r="R96" s="24" t="s">
        <v>147</v>
      </c>
      <c r="S96" s="22"/>
      <c r="T96" s="22"/>
      <c r="U96" s="25"/>
      <c r="V96" s="26"/>
      <c r="W96" s="47">
        <v>0</v>
      </c>
      <c r="X96" s="36">
        <f>W96*1.12</f>
        <v>0</v>
      </c>
      <c r="Y96" s="22"/>
      <c r="Z96" s="28">
        <v>2015</v>
      </c>
      <c r="AA96" s="22"/>
    </row>
    <row r="97" spans="1:27" ht="89.25" customHeight="1" x14ac:dyDescent="0.25">
      <c r="A97" s="13" t="s">
        <v>745</v>
      </c>
      <c r="B97" s="17" t="s">
        <v>0</v>
      </c>
      <c r="C97" s="18" t="s">
        <v>753</v>
      </c>
      <c r="D97" s="19" t="s">
        <v>754</v>
      </c>
      <c r="E97" s="20" t="s">
        <v>755</v>
      </c>
      <c r="F97" s="19" t="s">
        <v>756</v>
      </c>
      <c r="G97" s="20" t="s">
        <v>757</v>
      </c>
      <c r="H97" s="20" t="s">
        <v>384</v>
      </c>
      <c r="I97" s="20" t="s">
        <v>385</v>
      </c>
      <c r="J97" s="21" t="s">
        <v>6</v>
      </c>
      <c r="K97" s="22">
        <v>30</v>
      </c>
      <c r="L97" s="21">
        <v>710000000</v>
      </c>
      <c r="M97" s="23" t="s">
        <v>7</v>
      </c>
      <c r="N97" s="9" t="s">
        <v>582</v>
      </c>
      <c r="O97" s="21" t="s">
        <v>389</v>
      </c>
      <c r="P97" s="22"/>
      <c r="Q97" s="78" t="s">
        <v>713</v>
      </c>
      <c r="R97" s="24" t="s">
        <v>147</v>
      </c>
      <c r="S97" s="22"/>
      <c r="T97" s="22"/>
      <c r="U97" s="25"/>
      <c r="V97" s="26"/>
      <c r="W97" s="47">
        <v>87153840</v>
      </c>
      <c r="X97" s="36">
        <f>W97*1.12</f>
        <v>97612300.800000012</v>
      </c>
      <c r="Y97" s="22"/>
      <c r="Z97" s="28" t="s">
        <v>746</v>
      </c>
      <c r="AA97" s="24" t="s">
        <v>758</v>
      </c>
    </row>
    <row r="98" spans="1:27" ht="89.25" customHeight="1" x14ac:dyDescent="0.25">
      <c r="A98" s="13" t="s">
        <v>378</v>
      </c>
      <c r="B98" s="17" t="s">
        <v>0</v>
      </c>
      <c r="C98" s="18" t="s">
        <v>381</v>
      </c>
      <c r="D98" s="19" t="s">
        <v>382</v>
      </c>
      <c r="E98" s="20" t="s">
        <v>383</v>
      </c>
      <c r="F98" s="19" t="s">
        <v>382</v>
      </c>
      <c r="G98" s="20" t="s">
        <v>383</v>
      </c>
      <c r="H98" s="20" t="s">
        <v>390</v>
      </c>
      <c r="I98" s="20" t="s">
        <v>386</v>
      </c>
      <c r="J98" s="21" t="s">
        <v>6</v>
      </c>
      <c r="K98" s="22">
        <v>30</v>
      </c>
      <c r="L98" s="21">
        <v>710000000</v>
      </c>
      <c r="M98" s="23" t="s">
        <v>7</v>
      </c>
      <c r="N98" s="75" t="s">
        <v>73</v>
      </c>
      <c r="O98" s="21" t="s">
        <v>537</v>
      </c>
      <c r="P98" s="22"/>
      <c r="Q98" s="9" t="s">
        <v>513</v>
      </c>
      <c r="R98" s="24" t="s">
        <v>147</v>
      </c>
      <c r="S98" s="31"/>
      <c r="T98" s="31"/>
      <c r="U98" s="32"/>
      <c r="V98" s="33"/>
      <c r="W98" s="50">
        <v>0</v>
      </c>
      <c r="X98" s="51">
        <f>W98*1.12</f>
        <v>0</v>
      </c>
      <c r="Y98" s="31"/>
      <c r="Z98" s="34">
        <v>2015</v>
      </c>
      <c r="AA98" s="31"/>
    </row>
    <row r="99" spans="1:27" ht="89.25" customHeight="1" x14ac:dyDescent="0.25">
      <c r="A99" s="13" t="s">
        <v>747</v>
      </c>
      <c r="B99" s="17" t="s">
        <v>0</v>
      </c>
      <c r="C99" s="18" t="s">
        <v>753</v>
      </c>
      <c r="D99" s="19" t="s">
        <v>754</v>
      </c>
      <c r="E99" s="20" t="s">
        <v>755</v>
      </c>
      <c r="F99" s="19" t="s">
        <v>756</v>
      </c>
      <c r="G99" s="20" t="s">
        <v>757</v>
      </c>
      <c r="H99" s="20" t="s">
        <v>748</v>
      </c>
      <c r="I99" s="20" t="s">
        <v>386</v>
      </c>
      <c r="J99" s="21" t="s">
        <v>6</v>
      </c>
      <c r="K99" s="22">
        <v>30</v>
      </c>
      <c r="L99" s="21">
        <v>710000000</v>
      </c>
      <c r="M99" s="23" t="s">
        <v>7</v>
      </c>
      <c r="N99" s="9" t="s">
        <v>582</v>
      </c>
      <c r="O99" s="21" t="s">
        <v>537</v>
      </c>
      <c r="P99" s="22"/>
      <c r="Q99" s="78" t="s">
        <v>713</v>
      </c>
      <c r="R99" s="24" t="s">
        <v>147</v>
      </c>
      <c r="S99" s="22"/>
      <c r="T99" s="22"/>
      <c r="U99" s="25"/>
      <c r="V99" s="26"/>
      <c r="W99" s="47">
        <v>66054420.000639997</v>
      </c>
      <c r="X99" s="36">
        <f>W99*1.12</f>
        <v>73980950.400716811</v>
      </c>
      <c r="Y99" s="22"/>
      <c r="Z99" s="28" t="s">
        <v>746</v>
      </c>
      <c r="AA99" s="24" t="s">
        <v>758</v>
      </c>
    </row>
    <row r="100" spans="1:27" ht="75" customHeight="1" x14ac:dyDescent="0.25">
      <c r="A100" s="13" t="s">
        <v>379</v>
      </c>
      <c r="B100" s="17" t="s">
        <v>0</v>
      </c>
      <c r="C100" s="18" t="s">
        <v>391</v>
      </c>
      <c r="D100" s="19" t="s">
        <v>392</v>
      </c>
      <c r="E100" s="20" t="s">
        <v>393</v>
      </c>
      <c r="F100" s="19" t="s">
        <v>394</v>
      </c>
      <c r="G100" s="20" t="s">
        <v>395</v>
      </c>
      <c r="H100" s="21" t="s">
        <v>400</v>
      </c>
      <c r="I100" s="21" t="s">
        <v>401</v>
      </c>
      <c r="J100" s="21" t="s">
        <v>6</v>
      </c>
      <c r="K100" s="22">
        <v>100</v>
      </c>
      <c r="L100" s="21">
        <v>710000000</v>
      </c>
      <c r="M100" s="23" t="s">
        <v>7</v>
      </c>
      <c r="N100" s="75" t="s">
        <v>73</v>
      </c>
      <c r="O100" s="21" t="s">
        <v>396</v>
      </c>
      <c r="P100" s="22"/>
      <c r="Q100" s="9" t="s">
        <v>513</v>
      </c>
      <c r="R100" s="24" t="s">
        <v>397</v>
      </c>
      <c r="S100" s="31"/>
      <c r="T100" s="31"/>
      <c r="U100" s="32"/>
      <c r="V100" s="33"/>
      <c r="W100" s="52">
        <v>19250000</v>
      </c>
      <c r="X100" s="53">
        <v>19250000</v>
      </c>
      <c r="Y100" s="31"/>
      <c r="Z100" s="34">
        <v>2015</v>
      </c>
      <c r="AA100" s="31"/>
    </row>
    <row r="101" spans="1:27" ht="72.75" customHeight="1" x14ac:dyDescent="0.25">
      <c r="A101" s="13" t="s">
        <v>387</v>
      </c>
      <c r="B101" s="17" t="s">
        <v>0</v>
      </c>
      <c r="C101" s="18" t="s">
        <v>391</v>
      </c>
      <c r="D101" s="19" t="s">
        <v>392</v>
      </c>
      <c r="E101" s="20" t="s">
        <v>393</v>
      </c>
      <c r="F101" s="19" t="s">
        <v>394</v>
      </c>
      <c r="G101" s="20" t="s">
        <v>395</v>
      </c>
      <c r="H101" s="21" t="s">
        <v>402</v>
      </c>
      <c r="I101" s="21" t="s">
        <v>403</v>
      </c>
      <c r="J101" s="21" t="s">
        <v>6</v>
      </c>
      <c r="K101" s="22">
        <v>100</v>
      </c>
      <c r="L101" s="21">
        <v>710000000</v>
      </c>
      <c r="M101" s="23" t="s">
        <v>7</v>
      </c>
      <c r="N101" s="75" t="s">
        <v>73</v>
      </c>
      <c r="O101" s="21" t="s">
        <v>380</v>
      </c>
      <c r="P101" s="22"/>
      <c r="Q101" s="9" t="s">
        <v>513</v>
      </c>
      <c r="R101" s="24" t="s">
        <v>397</v>
      </c>
      <c r="S101" s="22"/>
      <c r="T101" s="22"/>
      <c r="U101" s="25"/>
      <c r="V101" s="26"/>
      <c r="W101" s="49">
        <v>9240000</v>
      </c>
      <c r="X101" s="35">
        <v>9240000</v>
      </c>
      <c r="Y101" s="22"/>
      <c r="Z101" s="28">
        <v>2015</v>
      </c>
      <c r="AA101" s="22"/>
    </row>
    <row r="102" spans="1:27" ht="194.25" customHeight="1" x14ac:dyDescent="0.25">
      <c r="A102" s="13" t="s">
        <v>388</v>
      </c>
      <c r="B102" s="17" t="s">
        <v>0</v>
      </c>
      <c r="C102" s="18" t="s">
        <v>404</v>
      </c>
      <c r="D102" s="19" t="s">
        <v>405</v>
      </c>
      <c r="E102" s="20" t="s">
        <v>406</v>
      </c>
      <c r="F102" s="19" t="s">
        <v>405</v>
      </c>
      <c r="G102" s="20" t="s">
        <v>406</v>
      </c>
      <c r="H102" s="21" t="s">
        <v>407</v>
      </c>
      <c r="I102" s="21" t="s">
        <v>408</v>
      </c>
      <c r="J102" s="21" t="s">
        <v>6</v>
      </c>
      <c r="K102" s="22">
        <v>50</v>
      </c>
      <c r="L102" s="21">
        <v>710000000</v>
      </c>
      <c r="M102" s="23" t="s">
        <v>7</v>
      </c>
      <c r="N102" s="75" t="s">
        <v>73</v>
      </c>
      <c r="O102" s="21" t="s">
        <v>8</v>
      </c>
      <c r="P102" s="22"/>
      <c r="Q102" s="9" t="s">
        <v>354</v>
      </c>
      <c r="R102" s="24" t="s">
        <v>46</v>
      </c>
      <c r="S102" s="22"/>
      <c r="T102" s="22"/>
      <c r="U102" s="25"/>
      <c r="V102" s="26"/>
      <c r="W102" s="49">
        <v>54735000</v>
      </c>
      <c r="X102" s="35">
        <f t="shared" ref="X102:X107" si="4">W102*1.12</f>
        <v>61303200.000000007</v>
      </c>
      <c r="Y102" s="22"/>
      <c r="Z102" s="28">
        <v>2015</v>
      </c>
      <c r="AA102" s="22"/>
    </row>
    <row r="103" spans="1:27" ht="255" customHeight="1" x14ac:dyDescent="0.25">
      <c r="A103" s="13" t="s">
        <v>398</v>
      </c>
      <c r="B103" s="17" t="s">
        <v>0</v>
      </c>
      <c r="C103" s="18" t="s">
        <v>409</v>
      </c>
      <c r="D103" s="19" t="s">
        <v>410</v>
      </c>
      <c r="E103" s="20" t="s">
        <v>411</v>
      </c>
      <c r="F103" s="19" t="s">
        <v>412</v>
      </c>
      <c r="G103" s="20" t="s">
        <v>413</v>
      </c>
      <c r="H103" s="21" t="s">
        <v>414</v>
      </c>
      <c r="I103" s="21" t="s">
        <v>415</v>
      </c>
      <c r="J103" s="21" t="s">
        <v>6</v>
      </c>
      <c r="K103" s="22">
        <v>15</v>
      </c>
      <c r="L103" s="21">
        <v>710000000</v>
      </c>
      <c r="M103" s="23" t="s">
        <v>7</v>
      </c>
      <c r="N103" s="75" t="s">
        <v>73</v>
      </c>
      <c r="O103" s="21" t="s">
        <v>416</v>
      </c>
      <c r="P103" s="22"/>
      <c r="Q103" s="9" t="s">
        <v>153</v>
      </c>
      <c r="R103" s="24" t="s">
        <v>46</v>
      </c>
      <c r="S103" s="22"/>
      <c r="T103" s="22"/>
      <c r="U103" s="25"/>
      <c r="V103" s="26"/>
      <c r="W103" s="49">
        <v>62875000</v>
      </c>
      <c r="X103" s="35">
        <f t="shared" si="4"/>
        <v>70420000</v>
      </c>
      <c r="Y103" s="22"/>
      <c r="Z103" s="28">
        <v>2015</v>
      </c>
      <c r="AA103" s="22"/>
    </row>
    <row r="104" spans="1:27" ht="202.5" customHeight="1" x14ac:dyDescent="0.25">
      <c r="A104" s="13" t="s">
        <v>399</v>
      </c>
      <c r="B104" s="17" t="s">
        <v>0</v>
      </c>
      <c r="C104" s="18" t="s">
        <v>417</v>
      </c>
      <c r="D104" s="19" t="s">
        <v>418</v>
      </c>
      <c r="E104" s="20" t="s">
        <v>419</v>
      </c>
      <c r="F104" s="19" t="s">
        <v>420</v>
      </c>
      <c r="G104" s="20" t="s">
        <v>421</v>
      </c>
      <c r="H104" s="21" t="s">
        <v>422</v>
      </c>
      <c r="I104" s="21" t="s">
        <v>423</v>
      </c>
      <c r="J104" s="21" t="s">
        <v>6</v>
      </c>
      <c r="K104" s="22">
        <v>50</v>
      </c>
      <c r="L104" s="21">
        <v>710000000</v>
      </c>
      <c r="M104" s="23" t="s">
        <v>7</v>
      </c>
      <c r="N104" s="75" t="s">
        <v>73</v>
      </c>
      <c r="O104" s="21" t="s">
        <v>8</v>
      </c>
      <c r="P104" s="22"/>
      <c r="Q104" s="9" t="s">
        <v>153</v>
      </c>
      <c r="R104" s="24" t="s">
        <v>46</v>
      </c>
      <c r="S104" s="22"/>
      <c r="T104" s="22"/>
      <c r="U104" s="25"/>
      <c r="V104" s="26"/>
      <c r="W104" s="49">
        <v>37735000</v>
      </c>
      <c r="X104" s="35">
        <f t="shared" si="4"/>
        <v>42263200.000000007</v>
      </c>
      <c r="Y104" s="22"/>
      <c r="Z104" s="28">
        <v>2015</v>
      </c>
      <c r="AA104" s="22"/>
    </row>
    <row r="105" spans="1:27" ht="76.5" customHeight="1" x14ac:dyDescent="0.25">
      <c r="A105" s="13" t="s">
        <v>428</v>
      </c>
      <c r="B105" s="17" t="s">
        <v>0</v>
      </c>
      <c r="C105" s="18" t="s">
        <v>424</v>
      </c>
      <c r="D105" s="19" t="s">
        <v>425</v>
      </c>
      <c r="E105" s="20" t="s">
        <v>426</v>
      </c>
      <c r="F105" s="19" t="s">
        <v>425</v>
      </c>
      <c r="G105" s="20" t="s">
        <v>426</v>
      </c>
      <c r="H105" s="21" t="s">
        <v>425</v>
      </c>
      <c r="I105" s="21" t="s">
        <v>426</v>
      </c>
      <c r="J105" s="21" t="s">
        <v>51</v>
      </c>
      <c r="K105" s="22">
        <v>0</v>
      </c>
      <c r="L105" s="21">
        <v>710000000</v>
      </c>
      <c r="M105" s="23" t="s">
        <v>7</v>
      </c>
      <c r="N105" s="75" t="s">
        <v>73</v>
      </c>
      <c r="O105" s="21" t="s">
        <v>427</v>
      </c>
      <c r="P105" s="22"/>
      <c r="Q105" s="9" t="s">
        <v>153</v>
      </c>
      <c r="R105" s="24" t="s">
        <v>517</v>
      </c>
      <c r="S105" s="22"/>
      <c r="T105" s="22"/>
      <c r="U105" s="25"/>
      <c r="V105" s="26"/>
      <c r="W105" s="47">
        <v>32500000</v>
      </c>
      <c r="X105" s="36">
        <f t="shared" si="4"/>
        <v>36400000</v>
      </c>
      <c r="Y105" s="22"/>
      <c r="Z105" s="28">
        <v>2015</v>
      </c>
      <c r="AA105" s="22"/>
    </row>
    <row r="106" spans="1:27" ht="63.75" customHeight="1" x14ac:dyDescent="0.25">
      <c r="A106" s="13" t="s">
        <v>429</v>
      </c>
      <c r="B106" s="17" t="s">
        <v>0</v>
      </c>
      <c r="C106" s="18" t="s">
        <v>434</v>
      </c>
      <c r="D106" s="19" t="s">
        <v>435</v>
      </c>
      <c r="E106" s="20" t="s">
        <v>436</v>
      </c>
      <c r="F106" s="19" t="s">
        <v>435</v>
      </c>
      <c r="G106" s="20" t="s">
        <v>436</v>
      </c>
      <c r="H106" s="21" t="s">
        <v>499</v>
      </c>
      <c r="I106" s="21" t="s">
        <v>530</v>
      </c>
      <c r="J106" s="21" t="s">
        <v>51</v>
      </c>
      <c r="K106" s="22">
        <v>50</v>
      </c>
      <c r="L106" s="21">
        <v>710000000</v>
      </c>
      <c r="M106" s="23" t="s">
        <v>7</v>
      </c>
      <c r="N106" s="75" t="s">
        <v>73</v>
      </c>
      <c r="O106" s="21" t="s">
        <v>437</v>
      </c>
      <c r="P106" s="22"/>
      <c r="Q106" s="9" t="s">
        <v>153</v>
      </c>
      <c r="R106" s="24" t="s">
        <v>433</v>
      </c>
      <c r="S106" s="22"/>
      <c r="T106" s="22"/>
      <c r="U106" s="25"/>
      <c r="V106" s="26"/>
      <c r="W106" s="47">
        <v>7775523</v>
      </c>
      <c r="X106" s="36">
        <f t="shared" si="4"/>
        <v>8708585.7600000016</v>
      </c>
      <c r="Y106" s="22" t="s">
        <v>52</v>
      </c>
      <c r="Z106" s="28">
        <v>2015</v>
      </c>
      <c r="AA106" s="22"/>
    </row>
    <row r="107" spans="1:27" ht="63.75" customHeight="1" x14ac:dyDescent="0.25">
      <c r="A107" s="13" t="s">
        <v>430</v>
      </c>
      <c r="B107" s="17" t="s">
        <v>0</v>
      </c>
      <c r="C107" s="18" t="s">
        <v>434</v>
      </c>
      <c r="D107" s="19" t="s">
        <v>435</v>
      </c>
      <c r="E107" s="20" t="s">
        <v>436</v>
      </c>
      <c r="F107" s="19" t="s">
        <v>435</v>
      </c>
      <c r="G107" s="20" t="s">
        <v>436</v>
      </c>
      <c r="H107" s="21" t="s">
        <v>500</v>
      </c>
      <c r="I107" s="21" t="s">
        <v>531</v>
      </c>
      <c r="J107" s="21" t="s">
        <v>51</v>
      </c>
      <c r="K107" s="22">
        <v>50</v>
      </c>
      <c r="L107" s="21">
        <v>710000000</v>
      </c>
      <c r="M107" s="23" t="s">
        <v>7</v>
      </c>
      <c r="N107" s="75" t="s">
        <v>73</v>
      </c>
      <c r="O107" s="21" t="s">
        <v>438</v>
      </c>
      <c r="P107" s="22"/>
      <c r="Q107" s="9" t="s">
        <v>153</v>
      </c>
      <c r="R107" s="24" t="s">
        <v>433</v>
      </c>
      <c r="S107" s="22"/>
      <c r="T107" s="22"/>
      <c r="U107" s="25"/>
      <c r="V107" s="26"/>
      <c r="W107" s="47">
        <v>9022752</v>
      </c>
      <c r="X107" s="36">
        <f t="shared" si="4"/>
        <v>10105482.24</v>
      </c>
      <c r="Y107" s="22" t="s">
        <v>52</v>
      </c>
      <c r="Z107" s="28">
        <v>2015</v>
      </c>
      <c r="AA107" s="22"/>
    </row>
    <row r="108" spans="1:27" ht="63.75" customHeight="1" x14ac:dyDescent="0.25">
      <c r="A108" s="13" t="s">
        <v>431</v>
      </c>
      <c r="B108" s="17" t="s">
        <v>0</v>
      </c>
      <c r="C108" s="18" t="s">
        <v>439</v>
      </c>
      <c r="D108" s="19" t="s">
        <v>440</v>
      </c>
      <c r="E108" s="20" t="s">
        <v>441</v>
      </c>
      <c r="F108" s="19" t="s">
        <v>440</v>
      </c>
      <c r="G108" s="20" t="s">
        <v>441</v>
      </c>
      <c r="H108" s="21" t="s">
        <v>442</v>
      </c>
      <c r="I108" s="21" t="s">
        <v>443</v>
      </c>
      <c r="J108" s="21" t="s">
        <v>51</v>
      </c>
      <c r="K108" s="22">
        <v>100</v>
      </c>
      <c r="L108" s="21">
        <v>710000000</v>
      </c>
      <c r="M108" s="23" t="s">
        <v>7</v>
      </c>
      <c r="N108" s="75" t="s">
        <v>73</v>
      </c>
      <c r="O108" s="21" t="s">
        <v>181</v>
      </c>
      <c r="P108" s="22"/>
      <c r="Q108" s="9" t="s">
        <v>153</v>
      </c>
      <c r="R108" s="24" t="s">
        <v>433</v>
      </c>
      <c r="S108" s="22"/>
      <c r="T108" s="22"/>
      <c r="U108" s="25"/>
      <c r="V108" s="26"/>
      <c r="W108" s="47">
        <v>134784000</v>
      </c>
      <c r="X108" s="36">
        <f>W108*1.12</f>
        <v>150958080</v>
      </c>
      <c r="Y108" s="22"/>
      <c r="Z108" s="28">
        <v>2015</v>
      </c>
      <c r="AA108" s="22"/>
    </row>
    <row r="109" spans="1:27" ht="63.75" customHeight="1" x14ac:dyDescent="0.25">
      <c r="A109" s="13" t="s">
        <v>432</v>
      </c>
      <c r="B109" s="17" t="s">
        <v>0</v>
      </c>
      <c r="C109" s="18" t="s">
        <v>439</v>
      </c>
      <c r="D109" s="19" t="s">
        <v>440</v>
      </c>
      <c r="E109" s="20" t="s">
        <v>441</v>
      </c>
      <c r="F109" s="19" t="s">
        <v>440</v>
      </c>
      <c r="G109" s="20" t="s">
        <v>441</v>
      </c>
      <c r="H109" s="21" t="s">
        <v>444</v>
      </c>
      <c r="I109" s="21" t="s">
        <v>445</v>
      </c>
      <c r="J109" s="21" t="s">
        <v>51</v>
      </c>
      <c r="K109" s="22">
        <v>100</v>
      </c>
      <c r="L109" s="21">
        <v>710000000</v>
      </c>
      <c r="M109" s="23" t="s">
        <v>7</v>
      </c>
      <c r="N109" s="75" t="s">
        <v>73</v>
      </c>
      <c r="O109" s="21" t="s">
        <v>355</v>
      </c>
      <c r="P109" s="22"/>
      <c r="Q109" s="9" t="s">
        <v>153</v>
      </c>
      <c r="R109" s="24" t="s">
        <v>433</v>
      </c>
      <c r="S109" s="22"/>
      <c r="T109" s="22"/>
      <c r="U109" s="25"/>
      <c r="V109" s="26"/>
      <c r="W109" s="47">
        <v>38692500</v>
      </c>
      <c r="X109" s="36">
        <f>W109*1.12</f>
        <v>43335600.000000007</v>
      </c>
      <c r="Y109" s="22"/>
      <c r="Z109" s="28">
        <v>2015</v>
      </c>
      <c r="AA109" s="22"/>
    </row>
    <row r="110" spans="1:27" ht="63.75" customHeight="1" x14ac:dyDescent="0.25">
      <c r="A110" s="13" t="s">
        <v>505</v>
      </c>
      <c r="B110" s="17" t="s">
        <v>0</v>
      </c>
      <c r="C110" s="18" t="s">
        <v>446</v>
      </c>
      <c r="D110" s="19" t="s">
        <v>447</v>
      </c>
      <c r="E110" s="20" t="s">
        <v>448</v>
      </c>
      <c r="F110" s="19" t="s">
        <v>541</v>
      </c>
      <c r="G110" s="20" t="s">
        <v>449</v>
      </c>
      <c r="H110" s="21" t="s">
        <v>450</v>
      </c>
      <c r="I110" s="21" t="s">
        <v>451</v>
      </c>
      <c r="J110" s="21" t="s">
        <v>58</v>
      </c>
      <c r="K110" s="22">
        <v>50</v>
      </c>
      <c r="L110" s="21">
        <v>710000000</v>
      </c>
      <c r="M110" s="23" t="s">
        <v>7</v>
      </c>
      <c r="N110" s="75" t="s">
        <v>73</v>
      </c>
      <c r="O110" s="21" t="s">
        <v>181</v>
      </c>
      <c r="P110" s="22"/>
      <c r="Q110" s="9" t="s">
        <v>153</v>
      </c>
      <c r="R110" s="24" t="s">
        <v>433</v>
      </c>
      <c r="S110" s="22"/>
      <c r="T110" s="22"/>
      <c r="U110" s="25"/>
      <c r="V110" s="26"/>
      <c r="W110" s="47">
        <v>0</v>
      </c>
      <c r="X110" s="36">
        <v>0</v>
      </c>
      <c r="Y110" s="22"/>
      <c r="Z110" s="28">
        <v>2015</v>
      </c>
      <c r="AA110" s="118" t="s">
        <v>785</v>
      </c>
    </row>
    <row r="111" spans="1:27" ht="63.75" customHeight="1" x14ac:dyDescent="0.25">
      <c r="A111" s="13" t="s">
        <v>463</v>
      </c>
      <c r="B111" s="17" t="s">
        <v>0</v>
      </c>
      <c r="C111" s="18" t="s">
        <v>446</v>
      </c>
      <c r="D111" s="19" t="s">
        <v>447</v>
      </c>
      <c r="E111" s="20" t="s">
        <v>448</v>
      </c>
      <c r="F111" s="19" t="s">
        <v>541</v>
      </c>
      <c r="G111" s="20" t="s">
        <v>452</v>
      </c>
      <c r="H111" s="21" t="s">
        <v>453</v>
      </c>
      <c r="I111" s="21" t="s">
        <v>454</v>
      </c>
      <c r="J111" s="21" t="s">
        <v>58</v>
      </c>
      <c r="K111" s="22">
        <v>50</v>
      </c>
      <c r="L111" s="21">
        <v>710000000</v>
      </c>
      <c r="M111" s="23" t="s">
        <v>7</v>
      </c>
      <c r="N111" s="75" t="s">
        <v>73</v>
      </c>
      <c r="O111" s="21" t="s">
        <v>355</v>
      </c>
      <c r="P111" s="22"/>
      <c r="Q111" s="9" t="s">
        <v>153</v>
      </c>
      <c r="R111" s="24" t="s">
        <v>433</v>
      </c>
      <c r="S111" s="22"/>
      <c r="T111" s="22"/>
      <c r="U111" s="25"/>
      <c r="V111" s="26"/>
      <c r="W111" s="47">
        <v>0</v>
      </c>
      <c r="X111" s="36">
        <v>0</v>
      </c>
      <c r="Y111" s="22"/>
      <c r="Z111" s="28">
        <v>2015</v>
      </c>
      <c r="AA111" s="118" t="s">
        <v>785</v>
      </c>
    </row>
    <row r="112" spans="1:27" ht="76.5" customHeight="1" x14ac:dyDescent="0.25">
      <c r="A112" s="13" t="s">
        <v>464</v>
      </c>
      <c r="B112" s="17" t="s">
        <v>0</v>
      </c>
      <c r="C112" s="18" t="s">
        <v>455</v>
      </c>
      <c r="D112" s="19" t="s">
        <v>456</v>
      </c>
      <c r="E112" s="20" t="s">
        <v>457</v>
      </c>
      <c r="F112" s="19" t="s">
        <v>458</v>
      </c>
      <c r="G112" s="20" t="s">
        <v>459</v>
      </c>
      <c r="H112" s="21" t="s">
        <v>458</v>
      </c>
      <c r="I112" s="21" t="s">
        <v>459</v>
      </c>
      <c r="J112" s="21" t="s">
        <v>58</v>
      </c>
      <c r="K112" s="22">
        <v>100</v>
      </c>
      <c r="L112" s="21">
        <v>710000000</v>
      </c>
      <c r="M112" s="23" t="s">
        <v>7</v>
      </c>
      <c r="N112" s="75" t="s">
        <v>73</v>
      </c>
      <c r="O112" s="21" t="s">
        <v>181</v>
      </c>
      <c r="P112" s="22"/>
      <c r="Q112" s="9" t="s">
        <v>153</v>
      </c>
      <c r="R112" s="24" t="s">
        <v>433</v>
      </c>
      <c r="S112" s="22"/>
      <c r="T112" s="22"/>
      <c r="U112" s="25"/>
      <c r="V112" s="26"/>
      <c r="W112" s="47">
        <v>685010</v>
      </c>
      <c r="X112" s="36">
        <v>767211.20000000007</v>
      </c>
      <c r="Y112" s="22"/>
      <c r="Z112" s="28">
        <v>2015</v>
      </c>
      <c r="AA112" s="22"/>
    </row>
    <row r="113" spans="1:27" ht="63.75" customHeight="1" x14ac:dyDescent="0.25">
      <c r="A113" s="13" t="s">
        <v>465</v>
      </c>
      <c r="B113" s="17" t="s">
        <v>0</v>
      </c>
      <c r="C113" s="18" t="s">
        <v>460</v>
      </c>
      <c r="D113" s="19" t="s">
        <v>461</v>
      </c>
      <c r="E113" s="20" t="s">
        <v>462</v>
      </c>
      <c r="F113" s="19" t="s">
        <v>461</v>
      </c>
      <c r="G113" s="20" t="s">
        <v>462</v>
      </c>
      <c r="H113" s="21" t="s">
        <v>501</v>
      </c>
      <c r="I113" s="21" t="s">
        <v>462</v>
      </c>
      <c r="J113" s="21" t="s">
        <v>58</v>
      </c>
      <c r="K113" s="22">
        <v>100</v>
      </c>
      <c r="L113" s="21">
        <v>710000000</v>
      </c>
      <c r="M113" s="23" t="s">
        <v>7</v>
      </c>
      <c r="N113" s="75" t="s">
        <v>73</v>
      </c>
      <c r="O113" s="21" t="s">
        <v>503</v>
      </c>
      <c r="P113" s="22"/>
      <c r="Q113" s="9" t="s">
        <v>153</v>
      </c>
      <c r="R113" s="24" t="s">
        <v>433</v>
      </c>
      <c r="S113" s="22"/>
      <c r="T113" s="22"/>
      <c r="U113" s="25"/>
      <c r="V113" s="26"/>
      <c r="W113" s="47">
        <v>902704</v>
      </c>
      <c r="X113" s="36">
        <v>1011028.4800000001</v>
      </c>
      <c r="Y113" s="22"/>
      <c r="Z113" s="28">
        <v>2015</v>
      </c>
      <c r="AA113" s="22"/>
    </row>
    <row r="114" spans="1:27" ht="63.75" customHeight="1" x14ac:dyDescent="0.25">
      <c r="A114" s="13" t="s">
        <v>466</v>
      </c>
      <c r="B114" s="17" t="s">
        <v>0</v>
      </c>
      <c r="C114" s="18" t="s">
        <v>460</v>
      </c>
      <c r="D114" s="19" t="s">
        <v>461</v>
      </c>
      <c r="E114" s="20" t="s">
        <v>462</v>
      </c>
      <c r="F114" s="19" t="s">
        <v>461</v>
      </c>
      <c r="G114" s="20" t="s">
        <v>462</v>
      </c>
      <c r="H114" s="21" t="s">
        <v>502</v>
      </c>
      <c r="I114" s="21" t="s">
        <v>462</v>
      </c>
      <c r="J114" s="21" t="s">
        <v>58</v>
      </c>
      <c r="K114" s="22">
        <v>100</v>
      </c>
      <c r="L114" s="21">
        <v>710000000</v>
      </c>
      <c r="M114" s="23" t="s">
        <v>7</v>
      </c>
      <c r="N114" s="75" t="s">
        <v>73</v>
      </c>
      <c r="O114" s="21" t="s">
        <v>504</v>
      </c>
      <c r="P114" s="22"/>
      <c r="Q114" s="9" t="s">
        <v>153</v>
      </c>
      <c r="R114" s="24" t="s">
        <v>433</v>
      </c>
      <c r="S114" s="22"/>
      <c r="T114" s="22"/>
      <c r="U114" s="25"/>
      <c r="V114" s="26"/>
      <c r="W114" s="47">
        <v>544246</v>
      </c>
      <c r="X114" s="36">
        <v>609555.52</v>
      </c>
      <c r="Y114" s="22"/>
      <c r="Z114" s="28">
        <v>2015</v>
      </c>
      <c r="AA114" s="22"/>
    </row>
    <row r="115" spans="1:27" ht="63.75" customHeight="1" x14ac:dyDescent="0.25">
      <c r="A115" s="13" t="s">
        <v>467</v>
      </c>
      <c r="B115" s="17" t="s">
        <v>0</v>
      </c>
      <c r="C115" s="18" t="s">
        <v>53</v>
      </c>
      <c r="D115" s="19" t="s">
        <v>54</v>
      </c>
      <c r="E115" s="20" t="s">
        <v>55</v>
      </c>
      <c r="F115" s="19" t="s">
        <v>54</v>
      </c>
      <c r="G115" s="20" t="s">
        <v>55</v>
      </c>
      <c r="H115" s="21" t="s">
        <v>54</v>
      </c>
      <c r="I115" s="21" t="s">
        <v>55</v>
      </c>
      <c r="J115" s="21" t="s">
        <v>58</v>
      </c>
      <c r="K115" s="22">
        <v>100</v>
      </c>
      <c r="L115" s="21">
        <v>710000000</v>
      </c>
      <c r="M115" s="23" t="s">
        <v>7</v>
      </c>
      <c r="N115" s="75" t="s">
        <v>73</v>
      </c>
      <c r="O115" s="21" t="s">
        <v>181</v>
      </c>
      <c r="P115" s="22"/>
      <c r="Q115" s="9" t="s">
        <v>153</v>
      </c>
      <c r="R115" s="24" t="s">
        <v>433</v>
      </c>
      <c r="S115" s="22"/>
      <c r="T115" s="22"/>
      <c r="U115" s="25"/>
      <c r="V115" s="26"/>
      <c r="W115" s="47">
        <v>616425</v>
      </c>
      <c r="X115" s="36">
        <f>W115*1.12</f>
        <v>690396.00000000012</v>
      </c>
      <c r="Y115" s="22"/>
      <c r="Z115" s="28">
        <v>2015</v>
      </c>
      <c r="AA115" s="22"/>
    </row>
    <row r="116" spans="1:27" ht="89.25" customHeight="1" x14ac:dyDescent="0.25">
      <c r="A116" s="13" t="s">
        <v>468</v>
      </c>
      <c r="B116" s="17" t="s">
        <v>0</v>
      </c>
      <c r="C116" s="18" t="s">
        <v>321</v>
      </c>
      <c r="D116" s="19" t="s">
        <v>322</v>
      </c>
      <c r="E116" s="20" t="s">
        <v>369</v>
      </c>
      <c r="F116" s="19" t="s">
        <v>324</v>
      </c>
      <c r="G116" s="20" t="s">
        <v>325</v>
      </c>
      <c r="H116" s="21" t="s">
        <v>496</v>
      </c>
      <c r="I116" s="21" t="s">
        <v>497</v>
      </c>
      <c r="J116" s="21" t="s">
        <v>6</v>
      </c>
      <c r="K116" s="22">
        <v>100</v>
      </c>
      <c r="L116" s="21">
        <v>710000000</v>
      </c>
      <c r="M116" s="23" t="s">
        <v>7</v>
      </c>
      <c r="N116" s="75" t="s">
        <v>514</v>
      </c>
      <c r="O116" s="21" t="s">
        <v>8</v>
      </c>
      <c r="P116" s="22"/>
      <c r="Q116" s="9" t="s">
        <v>153</v>
      </c>
      <c r="R116" s="24" t="s">
        <v>206</v>
      </c>
      <c r="S116" s="22"/>
      <c r="T116" s="22"/>
      <c r="U116" s="25"/>
      <c r="V116" s="26"/>
      <c r="W116" s="47">
        <v>4759000</v>
      </c>
      <c r="X116" s="36">
        <f>W116*1.12</f>
        <v>5330080.0000000009</v>
      </c>
      <c r="Y116" s="22"/>
      <c r="Z116" s="28">
        <v>2015</v>
      </c>
      <c r="AA116" s="22"/>
    </row>
    <row r="117" spans="1:27" ht="89.25" customHeight="1" x14ac:dyDescent="0.25">
      <c r="A117" s="13" t="s">
        <v>469</v>
      </c>
      <c r="B117" s="17" t="s">
        <v>0</v>
      </c>
      <c r="C117" s="18" t="s">
        <v>475</v>
      </c>
      <c r="D117" s="19" t="s">
        <v>476</v>
      </c>
      <c r="E117" s="20" t="s">
        <v>477</v>
      </c>
      <c r="F117" s="19" t="s">
        <v>478</v>
      </c>
      <c r="G117" s="20" t="s">
        <v>479</v>
      </c>
      <c r="H117" s="21" t="s">
        <v>480</v>
      </c>
      <c r="I117" s="21" t="s">
        <v>481</v>
      </c>
      <c r="J117" s="21" t="s">
        <v>51</v>
      </c>
      <c r="K117" s="22">
        <v>50</v>
      </c>
      <c r="L117" s="21">
        <v>710000000</v>
      </c>
      <c r="M117" s="23" t="s">
        <v>7</v>
      </c>
      <c r="N117" s="75" t="s">
        <v>73</v>
      </c>
      <c r="O117" s="21" t="s">
        <v>482</v>
      </c>
      <c r="P117" s="22"/>
      <c r="Q117" s="9" t="s">
        <v>153</v>
      </c>
      <c r="R117" s="24" t="s">
        <v>483</v>
      </c>
      <c r="S117" s="22"/>
      <c r="T117" s="22"/>
      <c r="U117" s="25"/>
      <c r="V117" s="26"/>
      <c r="W117" s="47">
        <v>365073223</v>
      </c>
      <c r="X117" s="36">
        <f>W117*1.12</f>
        <v>408882009.76000005</v>
      </c>
      <c r="Y117" s="22" t="s">
        <v>52</v>
      </c>
      <c r="Z117" s="28">
        <v>2015</v>
      </c>
      <c r="AA117" s="22"/>
    </row>
    <row r="118" spans="1:27" ht="89.25" customHeight="1" x14ac:dyDescent="0.25">
      <c r="A118" s="13" t="s">
        <v>470</v>
      </c>
      <c r="B118" s="17" t="s">
        <v>0</v>
      </c>
      <c r="C118" s="18" t="s">
        <v>475</v>
      </c>
      <c r="D118" s="19" t="s">
        <v>476</v>
      </c>
      <c r="E118" s="20" t="s">
        <v>477</v>
      </c>
      <c r="F118" s="19" t="s">
        <v>478</v>
      </c>
      <c r="G118" s="20" t="s">
        <v>479</v>
      </c>
      <c r="H118" s="21" t="s">
        <v>484</v>
      </c>
      <c r="I118" s="21" t="s">
        <v>485</v>
      </c>
      <c r="J118" s="21" t="s">
        <v>51</v>
      </c>
      <c r="K118" s="22">
        <v>50</v>
      </c>
      <c r="L118" s="21">
        <v>710000000</v>
      </c>
      <c r="M118" s="23" t="s">
        <v>7</v>
      </c>
      <c r="N118" s="75" t="s">
        <v>73</v>
      </c>
      <c r="O118" s="21" t="s">
        <v>486</v>
      </c>
      <c r="P118" s="22"/>
      <c r="Q118" s="9" t="s">
        <v>153</v>
      </c>
      <c r="R118" s="24" t="s">
        <v>483</v>
      </c>
      <c r="S118" s="22"/>
      <c r="T118" s="22"/>
      <c r="U118" s="25"/>
      <c r="V118" s="26"/>
      <c r="W118" s="47">
        <v>10424387.630000001</v>
      </c>
      <c r="X118" s="36">
        <f>W118*1.12</f>
        <v>11675314.145600002</v>
      </c>
      <c r="Y118" s="22" t="s">
        <v>52</v>
      </c>
      <c r="Z118" s="28">
        <v>2015</v>
      </c>
      <c r="AA118" s="22"/>
    </row>
    <row r="119" spans="1:27" ht="89.25" customHeight="1" x14ac:dyDescent="0.25">
      <c r="A119" s="13" t="s">
        <v>526</v>
      </c>
      <c r="B119" s="56" t="s">
        <v>0</v>
      </c>
      <c r="C119" s="57" t="s">
        <v>520</v>
      </c>
      <c r="D119" s="58" t="s">
        <v>521</v>
      </c>
      <c r="E119" s="59" t="s">
        <v>522</v>
      </c>
      <c r="F119" s="58" t="s">
        <v>521</v>
      </c>
      <c r="G119" s="60" t="s">
        <v>522</v>
      </c>
      <c r="H119" s="29" t="s">
        <v>183</v>
      </c>
      <c r="I119" s="29" t="s">
        <v>523</v>
      </c>
      <c r="J119" s="30" t="s">
        <v>51</v>
      </c>
      <c r="K119" s="31">
        <v>80</v>
      </c>
      <c r="L119" s="21">
        <v>710000000</v>
      </c>
      <c r="M119" s="23" t="s">
        <v>7</v>
      </c>
      <c r="N119" s="24" t="s">
        <v>524</v>
      </c>
      <c r="O119" s="30" t="s">
        <v>182</v>
      </c>
      <c r="P119" s="31"/>
      <c r="Q119" s="61" t="s">
        <v>153</v>
      </c>
      <c r="R119" s="62" t="s">
        <v>525</v>
      </c>
      <c r="S119" s="31"/>
      <c r="T119" s="31"/>
      <c r="U119" s="32"/>
      <c r="V119" s="33"/>
      <c r="W119" s="63">
        <v>387042610</v>
      </c>
      <c r="X119" s="63">
        <f>W119*1.12</f>
        <v>433487723.20000005</v>
      </c>
      <c r="Y119" s="22" t="s">
        <v>52</v>
      </c>
      <c r="Z119" s="28">
        <v>2015</v>
      </c>
      <c r="AA119" s="22"/>
    </row>
    <row r="120" spans="1:27" ht="89.25" customHeight="1" x14ac:dyDescent="0.25">
      <c r="A120" s="13" t="s">
        <v>542</v>
      </c>
      <c r="B120" s="1" t="s">
        <v>0</v>
      </c>
      <c r="C120" s="76" t="s">
        <v>548</v>
      </c>
      <c r="D120" s="76" t="s">
        <v>549</v>
      </c>
      <c r="E120" s="21" t="s">
        <v>550</v>
      </c>
      <c r="F120" s="21" t="s">
        <v>549</v>
      </c>
      <c r="G120" s="21" t="s">
        <v>550</v>
      </c>
      <c r="H120" s="86" t="s">
        <v>551</v>
      </c>
      <c r="I120" s="24" t="s">
        <v>552</v>
      </c>
      <c r="J120" s="6" t="s">
        <v>6</v>
      </c>
      <c r="K120" s="6">
        <v>80</v>
      </c>
      <c r="L120" s="7">
        <v>710000000</v>
      </c>
      <c r="M120" s="8" t="s">
        <v>7</v>
      </c>
      <c r="N120" s="9" t="s">
        <v>582</v>
      </c>
      <c r="O120" s="77" t="s">
        <v>506</v>
      </c>
      <c r="P120" s="6"/>
      <c r="Q120" s="78" t="s">
        <v>153</v>
      </c>
      <c r="R120" s="9" t="s">
        <v>46</v>
      </c>
      <c r="S120" s="84"/>
      <c r="T120" s="6"/>
      <c r="U120" s="6"/>
      <c r="V120" s="6"/>
      <c r="W120" s="81">
        <v>3059000</v>
      </c>
      <c r="X120" s="88">
        <f t="shared" ref="X120:X125" si="5">W120*1.12</f>
        <v>3426080.0000000005</v>
      </c>
      <c r="Y120" s="6"/>
      <c r="Z120" s="6">
        <v>2015</v>
      </c>
      <c r="AA120" s="6"/>
    </row>
    <row r="121" spans="1:27" ht="89.25" customHeight="1" x14ac:dyDescent="0.25">
      <c r="A121" s="13" t="s">
        <v>543</v>
      </c>
      <c r="B121" s="1" t="s">
        <v>0</v>
      </c>
      <c r="C121" s="79" t="s">
        <v>553</v>
      </c>
      <c r="D121" s="79" t="s">
        <v>554</v>
      </c>
      <c r="E121" s="89" t="s">
        <v>555</v>
      </c>
      <c r="F121" s="90" t="s">
        <v>554</v>
      </c>
      <c r="G121" s="89" t="s">
        <v>556</v>
      </c>
      <c r="H121" s="89" t="s">
        <v>557</v>
      </c>
      <c r="I121" s="20" t="s">
        <v>558</v>
      </c>
      <c r="J121" s="6" t="s">
        <v>6</v>
      </c>
      <c r="K121" s="80">
        <v>80</v>
      </c>
      <c r="L121" s="7">
        <v>710000000</v>
      </c>
      <c r="M121" s="8" t="s">
        <v>7</v>
      </c>
      <c r="N121" s="9" t="s">
        <v>582</v>
      </c>
      <c r="O121" s="18" t="s">
        <v>8</v>
      </c>
      <c r="P121" s="80"/>
      <c r="Q121" s="78" t="s">
        <v>153</v>
      </c>
      <c r="R121" s="9" t="s">
        <v>46</v>
      </c>
      <c r="S121" s="80"/>
      <c r="T121" s="80"/>
      <c r="U121" s="80"/>
      <c r="V121" s="80"/>
      <c r="W121" s="81">
        <v>15000000</v>
      </c>
      <c r="X121" s="81">
        <f t="shared" si="5"/>
        <v>16800000</v>
      </c>
      <c r="Y121" s="80"/>
      <c r="Z121" s="6">
        <v>2015</v>
      </c>
      <c r="AA121" s="80"/>
    </row>
    <row r="122" spans="1:27" ht="89.25" customHeight="1" x14ac:dyDescent="0.25">
      <c r="A122" s="13" t="s">
        <v>544</v>
      </c>
      <c r="B122" s="1" t="s">
        <v>0</v>
      </c>
      <c r="C122" s="82" t="s">
        <v>559</v>
      </c>
      <c r="D122" s="82" t="s">
        <v>560</v>
      </c>
      <c r="E122" s="20" t="s">
        <v>561</v>
      </c>
      <c r="F122" s="82" t="s">
        <v>562</v>
      </c>
      <c r="G122" s="20" t="s">
        <v>561</v>
      </c>
      <c r="H122" s="91" t="s">
        <v>563</v>
      </c>
      <c r="I122" s="18" t="s">
        <v>564</v>
      </c>
      <c r="J122" s="6" t="s">
        <v>6</v>
      </c>
      <c r="K122" s="80">
        <v>80</v>
      </c>
      <c r="L122" s="7">
        <v>710000000</v>
      </c>
      <c r="M122" s="8" t="s">
        <v>7</v>
      </c>
      <c r="N122" s="9" t="s">
        <v>582</v>
      </c>
      <c r="O122" s="18" t="s">
        <v>8</v>
      </c>
      <c r="P122" s="80"/>
      <c r="Q122" s="78" t="s">
        <v>153</v>
      </c>
      <c r="R122" s="9" t="s">
        <v>46</v>
      </c>
      <c r="S122" s="80"/>
      <c r="T122" s="80"/>
      <c r="U122" s="80"/>
      <c r="V122" s="80"/>
      <c r="W122" s="81">
        <v>2174000</v>
      </c>
      <c r="X122" s="81">
        <f t="shared" si="5"/>
        <v>2434880</v>
      </c>
      <c r="Y122" s="80"/>
      <c r="Z122" s="6">
        <v>2015</v>
      </c>
      <c r="AA122" s="80"/>
    </row>
    <row r="123" spans="1:27" ht="89.25" customHeight="1" x14ac:dyDescent="0.25">
      <c r="A123" s="13" t="s">
        <v>545</v>
      </c>
      <c r="B123" s="1" t="s">
        <v>0</v>
      </c>
      <c r="C123" s="82" t="s">
        <v>565</v>
      </c>
      <c r="D123" s="82" t="s">
        <v>566</v>
      </c>
      <c r="E123" s="20" t="s">
        <v>567</v>
      </c>
      <c r="F123" s="82" t="s">
        <v>566</v>
      </c>
      <c r="G123" s="20" t="s">
        <v>567</v>
      </c>
      <c r="H123" s="91" t="s">
        <v>568</v>
      </c>
      <c r="I123" s="18" t="s">
        <v>569</v>
      </c>
      <c r="J123" s="6" t="s">
        <v>6</v>
      </c>
      <c r="K123" s="80">
        <v>80</v>
      </c>
      <c r="L123" s="7">
        <v>710000000</v>
      </c>
      <c r="M123" s="8" t="s">
        <v>7</v>
      </c>
      <c r="N123" s="9" t="s">
        <v>582</v>
      </c>
      <c r="O123" s="18" t="s">
        <v>8</v>
      </c>
      <c r="P123" s="80"/>
      <c r="Q123" s="78" t="s">
        <v>153</v>
      </c>
      <c r="R123" s="9" t="s">
        <v>46</v>
      </c>
      <c r="S123" s="80"/>
      <c r="T123" s="80"/>
      <c r="U123" s="80"/>
      <c r="V123" s="80"/>
      <c r="W123" s="81">
        <v>20000000</v>
      </c>
      <c r="X123" s="81">
        <f t="shared" si="5"/>
        <v>22400000.000000004</v>
      </c>
      <c r="Y123" s="80"/>
      <c r="Z123" s="6">
        <v>2015</v>
      </c>
      <c r="AA123" s="80"/>
    </row>
    <row r="124" spans="1:27" ht="89.25" customHeight="1" x14ac:dyDescent="0.25">
      <c r="A124" s="13" t="s">
        <v>546</v>
      </c>
      <c r="B124" s="1" t="s">
        <v>0</v>
      </c>
      <c r="C124" s="82" t="s">
        <v>570</v>
      </c>
      <c r="D124" s="20" t="s">
        <v>571</v>
      </c>
      <c r="E124" s="20" t="s">
        <v>572</v>
      </c>
      <c r="F124" s="20" t="s">
        <v>573</v>
      </c>
      <c r="G124" s="20" t="s">
        <v>574</v>
      </c>
      <c r="H124" s="20" t="s">
        <v>575</v>
      </c>
      <c r="I124" s="92" t="s">
        <v>576</v>
      </c>
      <c r="J124" s="6" t="s">
        <v>6</v>
      </c>
      <c r="K124" s="80">
        <v>80</v>
      </c>
      <c r="L124" s="7">
        <v>710000000</v>
      </c>
      <c r="M124" s="8" t="s">
        <v>7</v>
      </c>
      <c r="N124" s="9" t="s">
        <v>582</v>
      </c>
      <c r="O124" s="77" t="s">
        <v>506</v>
      </c>
      <c r="P124" s="80"/>
      <c r="Q124" s="78" t="s">
        <v>153</v>
      </c>
      <c r="R124" s="9" t="s">
        <v>46</v>
      </c>
      <c r="S124" s="80"/>
      <c r="T124" s="80"/>
      <c r="U124" s="80"/>
      <c r="V124" s="80"/>
      <c r="W124" s="81">
        <v>8988000</v>
      </c>
      <c r="X124" s="81">
        <f t="shared" si="5"/>
        <v>10066560.000000002</v>
      </c>
      <c r="Y124" s="80"/>
      <c r="Z124" s="6">
        <v>2015</v>
      </c>
      <c r="AA124" s="80"/>
    </row>
    <row r="125" spans="1:27" ht="89.25" customHeight="1" x14ac:dyDescent="0.25">
      <c r="A125" s="13" t="s">
        <v>547</v>
      </c>
      <c r="B125" s="1" t="s">
        <v>0</v>
      </c>
      <c r="C125" s="83" t="s">
        <v>577</v>
      </c>
      <c r="D125" s="86" t="s">
        <v>578</v>
      </c>
      <c r="E125" s="77" t="s">
        <v>579</v>
      </c>
      <c r="F125" s="76" t="s">
        <v>578</v>
      </c>
      <c r="G125" s="77" t="s">
        <v>579</v>
      </c>
      <c r="H125" s="18" t="s">
        <v>580</v>
      </c>
      <c r="I125" s="9" t="s">
        <v>581</v>
      </c>
      <c r="J125" s="6" t="s">
        <v>6</v>
      </c>
      <c r="K125" s="6">
        <v>80</v>
      </c>
      <c r="L125" s="7">
        <v>710000000</v>
      </c>
      <c r="M125" s="8" t="s">
        <v>7</v>
      </c>
      <c r="N125" s="9" t="s">
        <v>582</v>
      </c>
      <c r="O125" s="77" t="s">
        <v>506</v>
      </c>
      <c r="P125" s="6"/>
      <c r="Q125" s="78" t="s">
        <v>153</v>
      </c>
      <c r="R125" s="9" t="s">
        <v>46</v>
      </c>
      <c r="S125" s="84"/>
      <c r="T125" s="6"/>
      <c r="U125" s="6"/>
      <c r="V125" s="6"/>
      <c r="W125" s="81">
        <v>20000000</v>
      </c>
      <c r="X125" s="81">
        <f t="shared" si="5"/>
        <v>22400000.000000004</v>
      </c>
      <c r="Y125" s="6"/>
      <c r="Z125" s="6">
        <v>2015</v>
      </c>
      <c r="AA125" s="85"/>
    </row>
    <row r="126" spans="1:27" ht="89.25" customHeight="1" x14ac:dyDescent="0.25">
      <c r="A126" s="13" t="s">
        <v>583</v>
      </c>
      <c r="B126" s="1" t="s">
        <v>0</v>
      </c>
      <c r="C126" s="83" t="s">
        <v>584</v>
      </c>
      <c r="D126" s="86" t="s">
        <v>585</v>
      </c>
      <c r="E126" s="77" t="s">
        <v>586</v>
      </c>
      <c r="F126" s="76" t="s">
        <v>587</v>
      </c>
      <c r="G126" s="77" t="s">
        <v>588</v>
      </c>
      <c r="H126" s="18" t="s">
        <v>589</v>
      </c>
      <c r="I126" s="9" t="s">
        <v>590</v>
      </c>
      <c r="J126" s="6" t="s">
        <v>6</v>
      </c>
      <c r="K126" s="6">
        <v>50</v>
      </c>
      <c r="L126" s="7">
        <v>710000000</v>
      </c>
      <c r="M126" s="8" t="s">
        <v>7</v>
      </c>
      <c r="N126" s="9" t="s">
        <v>582</v>
      </c>
      <c r="O126" s="77" t="s">
        <v>591</v>
      </c>
      <c r="P126" s="6"/>
      <c r="Q126" s="78" t="s">
        <v>592</v>
      </c>
      <c r="R126" s="9" t="s">
        <v>593</v>
      </c>
      <c r="S126" s="84"/>
      <c r="T126" s="6"/>
      <c r="U126" s="6"/>
      <c r="V126" s="6"/>
      <c r="W126" s="81">
        <v>3704000</v>
      </c>
      <c r="X126" s="81">
        <f>W126*1.12</f>
        <v>4148480.0000000005</v>
      </c>
      <c r="Y126" s="6"/>
      <c r="Z126" s="6">
        <v>2015</v>
      </c>
      <c r="AA126" s="85"/>
    </row>
    <row r="127" spans="1:27" ht="89.25" customHeight="1" x14ac:dyDescent="0.25">
      <c r="A127" s="13" t="s">
        <v>594</v>
      </c>
      <c r="B127" s="1" t="s">
        <v>0</v>
      </c>
      <c r="C127" s="83" t="s">
        <v>596</v>
      </c>
      <c r="D127" s="86" t="s">
        <v>597</v>
      </c>
      <c r="E127" s="77" t="s">
        <v>598</v>
      </c>
      <c r="F127" s="76" t="s">
        <v>597</v>
      </c>
      <c r="G127" s="77" t="s">
        <v>598</v>
      </c>
      <c r="H127" s="18" t="s">
        <v>599</v>
      </c>
      <c r="I127" s="9" t="s">
        <v>600</v>
      </c>
      <c r="J127" s="6" t="s">
        <v>51</v>
      </c>
      <c r="K127" s="6">
        <v>0</v>
      </c>
      <c r="L127" s="7">
        <v>710000000</v>
      </c>
      <c r="M127" s="8" t="s">
        <v>7</v>
      </c>
      <c r="N127" s="9" t="s">
        <v>582</v>
      </c>
      <c r="O127" s="77" t="s">
        <v>642</v>
      </c>
      <c r="P127" s="6"/>
      <c r="Q127" s="78" t="s">
        <v>153</v>
      </c>
      <c r="R127" s="9" t="s">
        <v>601</v>
      </c>
      <c r="S127" s="84"/>
      <c r="T127" s="6"/>
      <c r="U127" s="6"/>
      <c r="V127" s="6"/>
      <c r="W127" s="81">
        <v>30000000</v>
      </c>
      <c r="X127" s="81">
        <f>W127*1.12</f>
        <v>33600000</v>
      </c>
      <c r="Y127" s="6"/>
      <c r="Z127" s="6">
        <v>2015</v>
      </c>
      <c r="AA127" s="85"/>
    </row>
    <row r="128" spans="1:27" ht="89.25" customHeight="1" x14ac:dyDescent="0.25">
      <c r="A128" s="13" t="s">
        <v>595</v>
      </c>
      <c r="B128" s="1" t="s">
        <v>0</v>
      </c>
      <c r="C128" s="83" t="s">
        <v>602</v>
      </c>
      <c r="D128" s="86" t="s">
        <v>603</v>
      </c>
      <c r="E128" s="77" t="s">
        <v>604</v>
      </c>
      <c r="F128" s="76" t="s">
        <v>605</v>
      </c>
      <c r="G128" s="77" t="s">
        <v>606</v>
      </c>
      <c r="H128" s="18" t="s">
        <v>607</v>
      </c>
      <c r="I128" s="9" t="s">
        <v>608</v>
      </c>
      <c r="J128" s="6" t="s">
        <v>6</v>
      </c>
      <c r="K128" s="6">
        <v>0</v>
      </c>
      <c r="L128" s="7">
        <v>710000000</v>
      </c>
      <c r="M128" s="8" t="s">
        <v>7</v>
      </c>
      <c r="N128" s="9" t="s">
        <v>582</v>
      </c>
      <c r="O128" s="77" t="s">
        <v>8</v>
      </c>
      <c r="P128" s="6"/>
      <c r="Q128" s="78" t="s">
        <v>153</v>
      </c>
      <c r="R128" s="9" t="s">
        <v>601</v>
      </c>
      <c r="S128" s="84"/>
      <c r="T128" s="6"/>
      <c r="U128" s="6"/>
      <c r="V128" s="6"/>
      <c r="W128" s="81">
        <v>28292000</v>
      </c>
      <c r="X128" s="81">
        <f t="shared" ref="X128:X132" si="6">W128*1.12</f>
        <v>31687040.000000004</v>
      </c>
      <c r="Y128" s="6"/>
      <c r="Z128" s="6">
        <v>2015</v>
      </c>
      <c r="AA128" s="85"/>
    </row>
    <row r="129" spans="1:27" ht="89.25" customHeight="1" x14ac:dyDescent="0.25">
      <c r="A129" s="13" t="s">
        <v>609</v>
      </c>
      <c r="B129" s="1" t="s">
        <v>0</v>
      </c>
      <c r="C129" s="83" t="s">
        <v>613</v>
      </c>
      <c r="D129" s="86" t="s">
        <v>614</v>
      </c>
      <c r="E129" s="77" t="s">
        <v>615</v>
      </c>
      <c r="F129" s="76" t="s">
        <v>616</v>
      </c>
      <c r="G129" s="77" t="s">
        <v>617</v>
      </c>
      <c r="H129" s="18" t="s">
        <v>618</v>
      </c>
      <c r="I129" s="9" t="s">
        <v>619</v>
      </c>
      <c r="J129" s="6" t="s">
        <v>51</v>
      </c>
      <c r="K129" s="6">
        <v>0</v>
      </c>
      <c r="L129" s="7">
        <v>710000000</v>
      </c>
      <c r="M129" s="8" t="s">
        <v>7</v>
      </c>
      <c r="N129" s="9" t="s">
        <v>582</v>
      </c>
      <c r="O129" s="77" t="s">
        <v>8</v>
      </c>
      <c r="P129" s="6"/>
      <c r="Q129" s="78" t="s">
        <v>153</v>
      </c>
      <c r="R129" s="9" t="s">
        <v>620</v>
      </c>
      <c r="S129" s="84"/>
      <c r="T129" s="6"/>
      <c r="U129" s="6"/>
      <c r="V129" s="6"/>
      <c r="W129" s="81">
        <v>6280000</v>
      </c>
      <c r="X129" s="81">
        <f t="shared" si="6"/>
        <v>7033600.0000000009</v>
      </c>
      <c r="Y129" s="6"/>
      <c r="Z129" s="6">
        <v>2015</v>
      </c>
      <c r="AA129" s="85"/>
    </row>
    <row r="130" spans="1:27" ht="89.25" customHeight="1" x14ac:dyDescent="0.25">
      <c r="A130" s="13" t="s">
        <v>610</v>
      </c>
      <c r="B130" s="1" t="s">
        <v>0</v>
      </c>
      <c r="C130" s="83" t="s">
        <v>621</v>
      </c>
      <c r="D130" s="86" t="s">
        <v>622</v>
      </c>
      <c r="E130" s="77" t="s">
        <v>623</v>
      </c>
      <c r="F130" s="76" t="s">
        <v>624</v>
      </c>
      <c r="G130" s="77" t="s">
        <v>625</v>
      </c>
      <c r="H130" s="18" t="s">
        <v>626</v>
      </c>
      <c r="I130" s="9" t="s">
        <v>627</v>
      </c>
      <c r="J130" s="6" t="s">
        <v>51</v>
      </c>
      <c r="K130" s="6">
        <v>0</v>
      </c>
      <c r="L130" s="7">
        <v>710000000</v>
      </c>
      <c r="M130" s="8" t="s">
        <v>7</v>
      </c>
      <c r="N130" s="9" t="s">
        <v>582</v>
      </c>
      <c r="O130" s="77" t="s">
        <v>8</v>
      </c>
      <c r="P130" s="6"/>
      <c r="Q130" s="78" t="s">
        <v>153</v>
      </c>
      <c r="R130" s="9" t="s">
        <v>620</v>
      </c>
      <c r="S130" s="84"/>
      <c r="T130" s="6"/>
      <c r="U130" s="6"/>
      <c r="V130" s="6"/>
      <c r="W130" s="81">
        <v>5100000</v>
      </c>
      <c r="X130" s="81">
        <f>W130*1.12</f>
        <v>5712000.0000000009</v>
      </c>
      <c r="Y130" s="6"/>
      <c r="Z130" s="6">
        <v>2015</v>
      </c>
      <c r="AA130" s="85"/>
    </row>
    <row r="131" spans="1:27" ht="89.25" customHeight="1" x14ac:dyDescent="0.25">
      <c r="A131" s="13" t="s">
        <v>611</v>
      </c>
      <c r="B131" s="1" t="s">
        <v>0</v>
      </c>
      <c r="C131" s="83" t="s">
        <v>628</v>
      </c>
      <c r="D131" s="86" t="s">
        <v>629</v>
      </c>
      <c r="E131" s="77" t="s">
        <v>630</v>
      </c>
      <c r="F131" s="76" t="s">
        <v>629</v>
      </c>
      <c r="G131" s="77" t="s">
        <v>631</v>
      </c>
      <c r="H131" s="18" t="s">
        <v>632</v>
      </c>
      <c r="I131" s="9" t="s">
        <v>633</v>
      </c>
      <c r="J131" s="6" t="s">
        <v>51</v>
      </c>
      <c r="K131" s="6">
        <v>0</v>
      </c>
      <c r="L131" s="7">
        <v>710000000</v>
      </c>
      <c r="M131" s="8" t="s">
        <v>7</v>
      </c>
      <c r="N131" s="9" t="s">
        <v>582</v>
      </c>
      <c r="O131" s="77" t="s">
        <v>8</v>
      </c>
      <c r="P131" s="6"/>
      <c r="Q131" s="78" t="s">
        <v>153</v>
      </c>
      <c r="R131" s="9" t="s">
        <v>634</v>
      </c>
      <c r="S131" s="84"/>
      <c r="T131" s="6"/>
      <c r="U131" s="6"/>
      <c r="V131" s="6"/>
      <c r="W131" s="81">
        <v>2526000</v>
      </c>
      <c r="X131" s="81">
        <f t="shared" si="6"/>
        <v>2829120.0000000005</v>
      </c>
      <c r="Y131" s="6"/>
      <c r="Z131" s="6">
        <v>2015</v>
      </c>
      <c r="AA131" s="85"/>
    </row>
    <row r="132" spans="1:27" ht="89.25" customHeight="1" x14ac:dyDescent="0.25">
      <c r="A132" s="13" t="s">
        <v>612</v>
      </c>
      <c r="B132" s="1" t="s">
        <v>0</v>
      </c>
      <c r="C132" s="83" t="s">
        <v>635</v>
      </c>
      <c r="D132" s="86" t="s">
        <v>636</v>
      </c>
      <c r="E132" s="77" t="s">
        <v>637</v>
      </c>
      <c r="F132" s="76" t="s">
        <v>638</v>
      </c>
      <c r="G132" s="77" t="s">
        <v>639</v>
      </c>
      <c r="H132" s="18" t="s">
        <v>640</v>
      </c>
      <c r="I132" s="9" t="s">
        <v>641</v>
      </c>
      <c r="J132" s="6" t="s">
        <v>51</v>
      </c>
      <c r="K132" s="6">
        <v>0</v>
      </c>
      <c r="L132" s="7">
        <v>710000000</v>
      </c>
      <c r="M132" s="8" t="s">
        <v>7</v>
      </c>
      <c r="N132" s="9" t="s">
        <v>582</v>
      </c>
      <c r="O132" s="77" t="s">
        <v>8</v>
      </c>
      <c r="P132" s="6"/>
      <c r="Q132" s="78" t="s">
        <v>153</v>
      </c>
      <c r="R132" s="9" t="s">
        <v>46</v>
      </c>
      <c r="S132" s="84"/>
      <c r="T132" s="6"/>
      <c r="U132" s="6"/>
      <c r="V132" s="6"/>
      <c r="W132" s="81">
        <v>13100000</v>
      </c>
      <c r="X132" s="81">
        <f t="shared" si="6"/>
        <v>14672000.000000002</v>
      </c>
      <c r="Y132" s="6"/>
      <c r="Z132" s="6">
        <v>2015</v>
      </c>
      <c r="AA132" s="85"/>
    </row>
    <row r="133" spans="1:27" ht="89.25" customHeight="1" x14ac:dyDescent="0.25">
      <c r="A133" s="13" t="s">
        <v>681</v>
      </c>
      <c r="B133" s="1" t="s">
        <v>0</v>
      </c>
      <c r="C133" s="83" t="s">
        <v>643</v>
      </c>
      <c r="D133" s="86" t="s">
        <v>644</v>
      </c>
      <c r="E133" s="77" t="s">
        <v>645</v>
      </c>
      <c r="F133" s="76" t="s">
        <v>644</v>
      </c>
      <c r="G133" s="77" t="s">
        <v>645</v>
      </c>
      <c r="H133" s="18" t="s">
        <v>646</v>
      </c>
      <c r="I133" s="9" t="s">
        <v>647</v>
      </c>
      <c r="J133" s="6" t="s">
        <v>51</v>
      </c>
      <c r="K133" s="6">
        <v>0</v>
      </c>
      <c r="L133" s="7">
        <v>710000000</v>
      </c>
      <c r="M133" s="8" t="s">
        <v>7</v>
      </c>
      <c r="N133" s="9" t="s">
        <v>648</v>
      </c>
      <c r="O133" s="77" t="s">
        <v>8</v>
      </c>
      <c r="P133" s="6"/>
      <c r="Q133" s="78" t="s">
        <v>649</v>
      </c>
      <c r="R133" s="9" t="s">
        <v>650</v>
      </c>
      <c r="S133" s="84"/>
      <c r="T133" s="6"/>
      <c r="U133" s="6"/>
      <c r="V133" s="6"/>
      <c r="W133" s="81">
        <v>9805000</v>
      </c>
      <c r="X133" s="81">
        <v>9805000</v>
      </c>
      <c r="Y133" s="6"/>
      <c r="Z133" s="9" t="s">
        <v>651</v>
      </c>
      <c r="AA133" s="85"/>
    </row>
    <row r="134" spans="1:27" ht="89.25" customHeight="1" x14ac:dyDescent="0.25">
      <c r="A134" s="13" t="s">
        <v>682</v>
      </c>
      <c r="B134" s="1" t="s">
        <v>0</v>
      </c>
      <c r="C134" s="83" t="s">
        <v>130</v>
      </c>
      <c r="D134" s="86" t="s">
        <v>131</v>
      </c>
      <c r="E134" s="77" t="s">
        <v>132</v>
      </c>
      <c r="F134" s="76" t="s">
        <v>131</v>
      </c>
      <c r="G134" s="77" t="s">
        <v>132</v>
      </c>
      <c r="H134" s="18" t="s">
        <v>652</v>
      </c>
      <c r="I134" s="9" t="s">
        <v>653</v>
      </c>
      <c r="J134" s="6" t="s">
        <v>51</v>
      </c>
      <c r="K134" s="6">
        <v>0</v>
      </c>
      <c r="L134" s="7">
        <v>710000000</v>
      </c>
      <c r="M134" s="8" t="s">
        <v>7</v>
      </c>
      <c r="N134" s="9" t="s">
        <v>654</v>
      </c>
      <c r="O134" s="77" t="s">
        <v>642</v>
      </c>
      <c r="P134" s="6"/>
      <c r="Q134" s="78" t="s">
        <v>655</v>
      </c>
      <c r="R134" s="9" t="s">
        <v>118</v>
      </c>
      <c r="S134" s="84"/>
      <c r="T134" s="6"/>
      <c r="U134" s="6"/>
      <c r="V134" s="6"/>
      <c r="W134" s="81">
        <v>6200000</v>
      </c>
      <c r="X134" s="81">
        <v>6200000</v>
      </c>
      <c r="Y134" s="6"/>
      <c r="Z134" s="9" t="s">
        <v>656</v>
      </c>
      <c r="AA134" s="85"/>
    </row>
    <row r="135" spans="1:27" ht="89.25" customHeight="1" x14ac:dyDescent="0.25">
      <c r="A135" s="13" t="s">
        <v>683</v>
      </c>
      <c r="B135" s="1" t="s">
        <v>0</v>
      </c>
      <c r="C135" s="83" t="s">
        <v>657</v>
      </c>
      <c r="D135" s="86" t="s">
        <v>658</v>
      </c>
      <c r="E135" s="77" t="s">
        <v>659</v>
      </c>
      <c r="F135" s="76" t="s">
        <v>658</v>
      </c>
      <c r="G135" s="77" t="s">
        <v>659</v>
      </c>
      <c r="H135" s="18" t="s">
        <v>660</v>
      </c>
      <c r="I135" s="9" t="s">
        <v>661</v>
      </c>
      <c r="J135" s="6" t="s">
        <v>51</v>
      </c>
      <c r="K135" s="6">
        <v>0</v>
      </c>
      <c r="L135" s="7">
        <v>710000000</v>
      </c>
      <c r="M135" s="8" t="s">
        <v>7</v>
      </c>
      <c r="N135" s="9" t="s">
        <v>662</v>
      </c>
      <c r="O135" s="77" t="s">
        <v>642</v>
      </c>
      <c r="P135" s="6"/>
      <c r="Q135" s="78" t="s">
        <v>663</v>
      </c>
      <c r="R135" s="9" t="s">
        <v>118</v>
      </c>
      <c r="S135" s="84"/>
      <c r="T135" s="6"/>
      <c r="U135" s="6"/>
      <c r="V135" s="6"/>
      <c r="W135" s="81">
        <v>10540000</v>
      </c>
      <c r="X135" s="81">
        <v>10540000</v>
      </c>
      <c r="Y135" s="6"/>
      <c r="Z135" s="9" t="s">
        <v>664</v>
      </c>
      <c r="AA135" s="85"/>
    </row>
    <row r="136" spans="1:27" ht="89.25" customHeight="1" x14ac:dyDescent="0.25">
      <c r="A136" s="13" t="s">
        <v>684</v>
      </c>
      <c r="B136" s="1" t="s">
        <v>0</v>
      </c>
      <c r="C136" s="83" t="s">
        <v>665</v>
      </c>
      <c r="D136" s="86" t="s">
        <v>666</v>
      </c>
      <c r="E136" s="77" t="s">
        <v>667</v>
      </c>
      <c r="F136" s="76" t="s">
        <v>668</v>
      </c>
      <c r="G136" s="77" t="s">
        <v>669</v>
      </c>
      <c r="H136" s="18" t="s">
        <v>670</v>
      </c>
      <c r="I136" s="9" t="s">
        <v>671</v>
      </c>
      <c r="J136" s="6" t="s">
        <v>51</v>
      </c>
      <c r="K136" s="6">
        <v>100</v>
      </c>
      <c r="L136" s="7">
        <v>710000000</v>
      </c>
      <c r="M136" s="8" t="s">
        <v>7</v>
      </c>
      <c r="N136" s="9" t="s">
        <v>582</v>
      </c>
      <c r="O136" s="77" t="s">
        <v>8</v>
      </c>
      <c r="P136" s="6"/>
      <c r="Q136" s="78" t="s">
        <v>672</v>
      </c>
      <c r="R136" s="9" t="s">
        <v>673</v>
      </c>
      <c r="S136" s="84"/>
      <c r="T136" s="6"/>
      <c r="U136" s="6"/>
      <c r="V136" s="6"/>
      <c r="W136" s="81">
        <v>4451070000</v>
      </c>
      <c r="X136" s="81">
        <v>4985198400</v>
      </c>
      <c r="Y136" s="6" t="s">
        <v>52</v>
      </c>
      <c r="Z136" s="6">
        <v>2015</v>
      </c>
      <c r="AA136" s="85"/>
    </row>
    <row r="137" spans="1:27" ht="89.25" customHeight="1" x14ac:dyDescent="0.25">
      <c r="A137" s="13" t="s">
        <v>685</v>
      </c>
      <c r="B137" s="1" t="s">
        <v>0</v>
      </c>
      <c r="C137" s="83" t="s">
        <v>674</v>
      </c>
      <c r="D137" s="86" t="s">
        <v>675</v>
      </c>
      <c r="E137" s="77" t="s">
        <v>676</v>
      </c>
      <c r="F137" s="76" t="s">
        <v>675</v>
      </c>
      <c r="G137" s="77" t="s">
        <v>676</v>
      </c>
      <c r="H137" s="18" t="s">
        <v>677</v>
      </c>
      <c r="I137" s="9" t="s">
        <v>678</v>
      </c>
      <c r="J137" s="6" t="s">
        <v>51</v>
      </c>
      <c r="K137" s="6">
        <v>100</v>
      </c>
      <c r="L137" s="7">
        <v>710000000</v>
      </c>
      <c r="M137" s="8" t="s">
        <v>7</v>
      </c>
      <c r="N137" s="9" t="s">
        <v>679</v>
      </c>
      <c r="O137" s="77" t="s">
        <v>680</v>
      </c>
      <c r="P137" s="6"/>
      <c r="Q137" s="78" t="s">
        <v>672</v>
      </c>
      <c r="R137" s="9" t="s">
        <v>650</v>
      </c>
      <c r="S137" s="84"/>
      <c r="T137" s="6"/>
      <c r="U137" s="6"/>
      <c r="V137" s="6"/>
      <c r="W137" s="81">
        <v>2400000</v>
      </c>
      <c r="X137" s="81">
        <v>2400000</v>
      </c>
      <c r="Y137" s="6"/>
      <c r="Z137" s="6">
        <v>2015</v>
      </c>
      <c r="AA137" s="85"/>
    </row>
    <row r="138" spans="1:27" ht="89.25" customHeight="1" x14ac:dyDescent="0.25">
      <c r="A138" s="13" t="s">
        <v>686</v>
      </c>
      <c r="B138" s="1" t="s">
        <v>0</v>
      </c>
      <c r="C138" s="83" t="s">
        <v>687</v>
      </c>
      <c r="D138" s="86" t="s">
        <v>688</v>
      </c>
      <c r="E138" s="77" t="s">
        <v>689</v>
      </c>
      <c r="F138" s="76" t="s">
        <v>690</v>
      </c>
      <c r="G138" s="77" t="s">
        <v>691</v>
      </c>
      <c r="H138" s="18"/>
      <c r="I138" s="9"/>
      <c r="J138" s="6" t="s">
        <v>6</v>
      </c>
      <c r="K138" s="6">
        <v>0</v>
      </c>
      <c r="L138" s="7">
        <v>710000000</v>
      </c>
      <c r="M138" s="8" t="s">
        <v>7</v>
      </c>
      <c r="N138" s="9" t="s">
        <v>582</v>
      </c>
      <c r="O138" s="77" t="s">
        <v>8</v>
      </c>
      <c r="P138" s="6"/>
      <c r="Q138" s="78" t="s">
        <v>153</v>
      </c>
      <c r="R138" s="9" t="s">
        <v>692</v>
      </c>
      <c r="S138" s="84"/>
      <c r="T138" s="6"/>
      <c r="U138" s="6"/>
      <c r="V138" s="6"/>
      <c r="W138" s="81">
        <v>5000000</v>
      </c>
      <c r="X138" s="81">
        <f t="shared" ref="X138:X147" si="7">W138*1.12</f>
        <v>5600000.0000000009</v>
      </c>
      <c r="Y138" s="6" t="s">
        <v>279</v>
      </c>
      <c r="Z138" s="6">
        <v>2015</v>
      </c>
      <c r="AA138" s="85"/>
    </row>
    <row r="139" spans="1:27" ht="89.25" customHeight="1" x14ac:dyDescent="0.25">
      <c r="A139" s="13" t="s">
        <v>709</v>
      </c>
      <c r="B139" s="1" t="s">
        <v>0</v>
      </c>
      <c r="C139" s="83" t="s">
        <v>693</v>
      </c>
      <c r="D139" s="86" t="s">
        <v>694</v>
      </c>
      <c r="E139" s="77" t="s">
        <v>695</v>
      </c>
      <c r="F139" s="76" t="s">
        <v>694</v>
      </c>
      <c r="G139" s="77" t="s">
        <v>696</v>
      </c>
      <c r="H139" s="18" t="s">
        <v>697</v>
      </c>
      <c r="I139" s="9" t="s">
        <v>698</v>
      </c>
      <c r="J139" s="6" t="s">
        <v>6</v>
      </c>
      <c r="K139" s="6">
        <v>0</v>
      </c>
      <c r="L139" s="7">
        <v>710000000</v>
      </c>
      <c r="M139" s="8" t="s">
        <v>737</v>
      </c>
      <c r="N139" s="9" t="s">
        <v>654</v>
      </c>
      <c r="O139" s="77" t="s">
        <v>8</v>
      </c>
      <c r="P139" s="6"/>
      <c r="Q139" s="78" t="s">
        <v>153</v>
      </c>
      <c r="R139" s="9" t="s">
        <v>46</v>
      </c>
      <c r="S139" s="84"/>
      <c r="T139" s="6"/>
      <c r="U139" s="6"/>
      <c r="V139" s="6"/>
      <c r="W139" s="81">
        <v>19000000</v>
      </c>
      <c r="X139" s="81">
        <f t="shared" si="7"/>
        <v>21280000.000000004</v>
      </c>
      <c r="Y139" s="6"/>
      <c r="Z139" s="6">
        <v>2015</v>
      </c>
      <c r="AA139" s="85"/>
    </row>
    <row r="140" spans="1:27" ht="89.25" customHeight="1" x14ac:dyDescent="0.25">
      <c r="A140" s="13" t="s">
        <v>710</v>
      </c>
      <c r="B140" s="1" t="s">
        <v>0</v>
      </c>
      <c r="C140" s="83" t="s">
        <v>699</v>
      </c>
      <c r="D140" s="86" t="s">
        <v>700</v>
      </c>
      <c r="E140" s="77" t="s">
        <v>701</v>
      </c>
      <c r="F140" s="76" t="s">
        <v>702</v>
      </c>
      <c r="G140" s="77" t="s">
        <v>703</v>
      </c>
      <c r="H140" s="18" t="s">
        <v>707</v>
      </c>
      <c r="I140" s="9" t="s">
        <v>703</v>
      </c>
      <c r="J140" s="6" t="s">
        <v>6</v>
      </c>
      <c r="K140" s="6">
        <v>0</v>
      </c>
      <c r="L140" s="7">
        <v>710000000</v>
      </c>
      <c r="M140" s="8" t="s">
        <v>737</v>
      </c>
      <c r="N140" s="9" t="s">
        <v>582</v>
      </c>
      <c r="O140" s="77" t="s">
        <v>8</v>
      </c>
      <c r="P140" s="6"/>
      <c r="Q140" s="78" t="s">
        <v>153</v>
      </c>
      <c r="R140" s="9" t="s">
        <v>46</v>
      </c>
      <c r="S140" s="84"/>
      <c r="T140" s="6"/>
      <c r="U140" s="6"/>
      <c r="V140" s="6"/>
      <c r="W140" s="81">
        <v>11924000</v>
      </c>
      <c r="X140" s="81">
        <f t="shared" si="7"/>
        <v>13354880.000000002</v>
      </c>
      <c r="Y140" s="6"/>
      <c r="Z140" s="6">
        <v>2015</v>
      </c>
      <c r="AA140" s="85"/>
    </row>
    <row r="141" spans="1:27" ht="89.25" customHeight="1" x14ac:dyDescent="0.25">
      <c r="A141" s="13" t="s">
        <v>711</v>
      </c>
      <c r="B141" s="1" t="s">
        <v>0</v>
      </c>
      <c r="C141" s="83" t="s">
        <v>704</v>
      </c>
      <c r="D141" s="86" t="s">
        <v>759</v>
      </c>
      <c r="E141" s="77" t="s">
        <v>705</v>
      </c>
      <c r="F141" s="76" t="s">
        <v>759</v>
      </c>
      <c r="G141" s="77" t="s">
        <v>705</v>
      </c>
      <c r="H141" s="18" t="s">
        <v>708</v>
      </c>
      <c r="I141" s="9" t="s">
        <v>706</v>
      </c>
      <c r="J141" s="6" t="s">
        <v>58</v>
      </c>
      <c r="K141" s="6">
        <v>0</v>
      </c>
      <c r="L141" s="7">
        <v>710000000</v>
      </c>
      <c r="M141" s="8" t="s">
        <v>737</v>
      </c>
      <c r="N141" s="9" t="s">
        <v>582</v>
      </c>
      <c r="O141" s="77" t="s">
        <v>8</v>
      </c>
      <c r="P141" s="6"/>
      <c r="Q141" s="78" t="s">
        <v>153</v>
      </c>
      <c r="R141" s="9" t="s">
        <v>118</v>
      </c>
      <c r="S141" s="84"/>
      <c r="T141" s="6"/>
      <c r="U141" s="6"/>
      <c r="V141" s="6"/>
      <c r="W141" s="81">
        <v>5757500</v>
      </c>
      <c r="X141" s="81">
        <f t="shared" si="7"/>
        <v>6448400.0000000009</v>
      </c>
      <c r="Y141" s="6"/>
      <c r="Z141" s="6">
        <v>2015</v>
      </c>
      <c r="AA141" s="85"/>
    </row>
    <row r="142" spans="1:27" ht="89.25" customHeight="1" x14ac:dyDescent="0.25">
      <c r="A142" s="13" t="s">
        <v>714</v>
      </c>
      <c r="B142" s="1" t="s">
        <v>0</v>
      </c>
      <c r="C142" s="83" t="s">
        <v>309</v>
      </c>
      <c r="D142" s="86" t="s">
        <v>310</v>
      </c>
      <c r="E142" s="77" t="s">
        <v>311</v>
      </c>
      <c r="F142" s="76" t="s">
        <v>310</v>
      </c>
      <c r="G142" s="77" t="s">
        <v>311</v>
      </c>
      <c r="H142" s="18" t="s">
        <v>312</v>
      </c>
      <c r="I142" s="9" t="s">
        <v>313</v>
      </c>
      <c r="J142" s="6" t="s">
        <v>51</v>
      </c>
      <c r="K142" s="6">
        <v>70</v>
      </c>
      <c r="L142" s="7">
        <v>710000000</v>
      </c>
      <c r="M142" s="8" t="s">
        <v>737</v>
      </c>
      <c r="N142" s="9" t="s">
        <v>679</v>
      </c>
      <c r="O142" s="77" t="s">
        <v>8</v>
      </c>
      <c r="P142" s="6"/>
      <c r="Q142" s="78" t="s">
        <v>207</v>
      </c>
      <c r="R142" s="9" t="s">
        <v>270</v>
      </c>
      <c r="S142" s="84"/>
      <c r="T142" s="6"/>
      <c r="U142" s="6"/>
      <c r="V142" s="6"/>
      <c r="W142" s="81">
        <f>66096000/12*2</f>
        <v>11016000</v>
      </c>
      <c r="X142" s="81">
        <f t="shared" si="7"/>
        <v>12337920.000000002</v>
      </c>
      <c r="Y142" s="6"/>
      <c r="Z142" s="6">
        <v>2015</v>
      </c>
      <c r="AA142" s="85"/>
    </row>
    <row r="143" spans="1:27" ht="89.25" customHeight="1" x14ac:dyDescent="0.25">
      <c r="A143" s="13" t="s">
        <v>717</v>
      </c>
      <c r="B143" s="1" t="s">
        <v>0</v>
      </c>
      <c r="C143" s="83" t="s">
        <v>309</v>
      </c>
      <c r="D143" s="86" t="s">
        <v>310</v>
      </c>
      <c r="E143" s="77" t="s">
        <v>311</v>
      </c>
      <c r="F143" s="76" t="s">
        <v>310</v>
      </c>
      <c r="G143" s="77" t="s">
        <v>365</v>
      </c>
      <c r="H143" s="18" t="s">
        <v>312</v>
      </c>
      <c r="I143" s="9" t="s">
        <v>367</v>
      </c>
      <c r="J143" s="6" t="s">
        <v>51</v>
      </c>
      <c r="K143" s="6">
        <v>70</v>
      </c>
      <c r="L143" s="7">
        <v>710000000</v>
      </c>
      <c r="M143" s="8" t="s">
        <v>737</v>
      </c>
      <c r="N143" s="9" t="s">
        <v>679</v>
      </c>
      <c r="O143" s="77" t="s">
        <v>181</v>
      </c>
      <c r="P143" s="6"/>
      <c r="Q143" s="78" t="s">
        <v>207</v>
      </c>
      <c r="R143" s="9" t="s">
        <v>270</v>
      </c>
      <c r="S143" s="84"/>
      <c r="T143" s="6"/>
      <c r="U143" s="6"/>
      <c r="V143" s="6"/>
      <c r="W143" s="81">
        <v>3953550.6890675635</v>
      </c>
      <c r="X143" s="81">
        <f t="shared" si="7"/>
        <v>4427976.7717556711</v>
      </c>
      <c r="Y143" s="6"/>
      <c r="Z143" s="6">
        <v>2015</v>
      </c>
      <c r="AA143" s="85"/>
    </row>
    <row r="144" spans="1:27" ht="89.25" customHeight="1" x14ac:dyDescent="0.25">
      <c r="A144" s="13" t="s">
        <v>718</v>
      </c>
      <c r="B144" s="1" t="s">
        <v>0</v>
      </c>
      <c r="C144" s="83" t="s">
        <v>309</v>
      </c>
      <c r="D144" s="86" t="s">
        <v>310</v>
      </c>
      <c r="E144" s="77" t="s">
        <v>365</v>
      </c>
      <c r="F144" s="76" t="s">
        <v>310</v>
      </c>
      <c r="G144" s="77" t="s">
        <v>365</v>
      </c>
      <c r="H144" s="18" t="s">
        <v>312</v>
      </c>
      <c r="I144" s="9" t="s">
        <v>368</v>
      </c>
      <c r="J144" s="6" t="s">
        <v>51</v>
      </c>
      <c r="K144" s="6">
        <v>70</v>
      </c>
      <c r="L144" s="7">
        <v>710000000</v>
      </c>
      <c r="M144" s="8" t="s">
        <v>737</v>
      </c>
      <c r="N144" s="9" t="s">
        <v>679</v>
      </c>
      <c r="O144" s="77" t="s">
        <v>355</v>
      </c>
      <c r="P144" s="6"/>
      <c r="Q144" s="78" t="s">
        <v>207</v>
      </c>
      <c r="R144" s="9" t="s">
        <v>270</v>
      </c>
      <c r="S144" s="84"/>
      <c r="T144" s="6"/>
      <c r="U144" s="6"/>
      <c r="V144" s="6"/>
      <c r="W144" s="81">
        <v>1577295.1205151137</v>
      </c>
      <c r="X144" s="81">
        <f t="shared" si="7"/>
        <v>1766570.5349769276</v>
      </c>
      <c r="Y144" s="6"/>
      <c r="Z144" s="6">
        <v>2015</v>
      </c>
      <c r="AA144" s="85"/>
    </row>
    <row r="145" spans="1:27" ht="89.25" customHeight="1" x14ac:dyDescent="0.25">
      <c r="A145" s="13" t="s">
        <v>729</v>
      </c>
      <c r="B145" s="1" t="s">
        <v>0</v>
      </c>
      <c r="C145" s="83" t="s">
        <v>730</v>
      </c>
      <c r="D145" s="86" t="s">
        <v>731</v>
      </c>
      <c r="E145" s="77" t="s">
        <v>732</v>
      </c>
      <c r="F145" s="76" t="s">
        <v>733</v>
      </c>
      <c r="G145" s="77" t="s">
        <v>734</v>
      </c>
      <c r="H145" s="18" t="s">
        <v>735</v>
      </c>
      <c r="I145" s="9" t="s">
        <v>736</v>
      </c>
      <c r="J145" s="6" t="s">
        <v>6</v>
      </c>
      <c r="K145" s="6">
        <v>0</v>
      </c>
      <c r="L145" s="7">
        <v>710000000</v>
      </c>
      <c r="M145" s="23" t="s">
        <v>7</v>
      </c>
      <c r="N145" s="9" t="s">
        <v>582</v>
      </c>
      <c r="O145" s="77" t="s">
        <v>726</v>
      </c>
      <c r="P145" s="6"/>
      <c r="Q145" s="78" t="s">
        <v>727</v>
      </c>
      <c r="R145" s="9" t="s">
        <v>270</v>
      </c>
      <c r="S145" s="84"/>
      <c r="T145" s="6"/>
      <c r="U145" s="6"/>
      <c r="V145" s="6"/>
      <c r="W145" s="81">
        <f>75757.5757575758*132</f>
        <v>10000000.000000006</v>
      </c>
      <c r="X145" s="81">
        <f t="shared" si="7"/>
        <v>11200000.000000007</v>
      </c>
      <c r="Y145" s="6"/>
      <c r="Z145" s="6">
        <v>2015</v>
      </c>
      <c r="AA145" s="87"/>
    </row>
    <row r="146" spans="1:27" ht="89.25" customHeight="1" x14ac:dyDescent="0.25">
      <c r="A146" s="13" t="s">
        <v>749</v>
      </c>
      <c r="B146" s="17" t="s">
        <v>0</v>
      </c>
      <c r="C146" s="18" t="s">
        <v>753</v>
      </c>
      <c r="D146" s="19" t="s">
        <v>754</v>
      </c>
      <c r="E146" s="20" t="s">
        <v>755</v>
      </c>
      <c r="F146" s="19" t="s">
        <v>756</v>
      </c>
      <c r="G146" s="20" t="s">
        <v>757</v>
      </c>
      <c r="H146" s="20" t="s">
        <v>384</v>
      </c>
      <c r="I146" s="20" t="s">
        <v>385</v>
      </c>
      <c r="J146" s="21" t="s">
        <v>51</v>
      </c>
      <c r="K146" s="22">
        <v>30</v>
      </c>
      <c r="L146" s="21">
        <v>710000000</v>
      </c>
      <c r="M146" s="23" t="s">
        <v>7</v>
      </c>
      <c r="N146" s="9" t="s">
        <v>679</v>
      </c>
      <c r="O146" s="21" t="s">
        <v>389</v>
      </c>
      <c r="P146" s="22"/>
      <c r="Q146" s="78" t="s">
        <v>207</v>
      </c>
      <c r="R146" s="24" t="s">
        <v>147</v>
      </c>
      <c r="S146" s="22"/>
      <c r="T146" s="22"/>
      <c r="U146" s="25"/>
      <c r="V146" s="26"/>
      <c r="W146" s="47">
        <v>16615399.999999998</v>
      </c>
      <c r="X146" s="36">
        <f t="shared" si="7"/>
        <v>18609248</v>
      </c>
      <c r="Y146" s="22"/>
      <c r="Z146" s="28" t="s">
        <v>746</v>
      </c>
      <c r="AA146" s="22"/>
    </row>
    <row r="147" spans="1:27" ht="89.25" customHeight="1" x14ac:dyDescent="0.25">
      <c r="A147" s="13" t="s">
        <v>750</v>
      </c>
      <c r="B147" s="17" t="s">
        <v>0</v>
      </c>
      <c r="C147" s="18" t="s">
        <v>753</v>
      </c>
      <c r="D147" s="19" t="s">
        <v>754</v>
      </c>
      <c r="E147" s="20" t="s">
        <v>755</v>
      </c>
      <c r="F147" s="19" t="s">
        <v>756</v>
      </c>
      <c r="G147" s="20" t="s">
        <v>757</v>
      </c>
      <c r="H147" s="20" t="s">
        <v>748</v>
      </c>
      <c r="I147" s="20" t="s">
        <v>386</v>
      </c>
      <c r="J147" s="21" t="s">
        <v>51</v>
      </c>
      <c r="K147" s="22">
        <v>30</v>
      </c>
      <c r="L147" s="21">
        <v>710000000</v>
      </c>
      <c r="M147" s="23" t="s">
        <v>7</v>
      </c>
      <c r="N147" s="9" t="s">
        <v>679</v>
      </c>
      <c r="O147" s="21" t="s">
        <v>537</v>
      </c>
      <c r="P147" s="22"/>
      <c r="Q147" s="78" t="s">
        <v>207</v>
      </c>
      <c r="R147" s="24" t="s">
        <v>147</v>
      </c>
      <c r="S147" s="22"/>
      <c r="T147" s="22"/>
      <c r="U147" s="25"/>
      <c r="V147" s="26"/>
      <c r="W147" s="47">
        <v>12657389.999360001</v>
      </c>
      <c r="X147" s="36">
        <f t="shared" si="7"/>
        <v>14176276.799283203</v>
      </c>
      <c r="Y147" s="22"/>
      <c r="Z147" s="28" t="s">
        <v>746</v>
      </c>
      <c r="AA147" s="22"/>
    </row>
    <row r="148" spans="1:27" ht="89.25" customHeight="1" x14ac:dyDescent="0.25">
      <c r="A148" s="13" t="s">
        <v>760</v>
      </c>
      <c r="B148" s="97" t="s">
        <v>0</v>
      </c>
      <c r="C148" s="98" t="s">
        <v>763</v>
      </c>
      <c r="D148" s="97" t="s">
        <v>764</v>
      </c>
      <c r="E148" s="99" t="s">
        <v>765</v>
      </c>
      <c r="F148" s="98" t="s">
        <v>766</v>
      </c>
      <c r="G148" s="99" t="s">
        <v>767</v>
      </c>
      <c r="H148" s="97"/>
      <c r="I148" s="100"/>
      <c r="J148" s="5" t="s">
        <v>51</v>
      </c>
      <c r="K148" s="101">
        <v>80</v>
      </c>
      <c r="L148" s="7">
        <v>710000000</v>
      </c>
      <c r="M148" s="8" t="s">
        <v>7</v>
      </c>
      <c r="N148" s="1" t="s">
        <v>783</v>
      </c>
      <c r="O148" s="5" t="s">
        <v>8</v>
      </c>
      <c r="P148" s="98"/>
      <c r="Q148" s="1" t="s">
        <v>153</v>
      </c>
      <c r="R148" s="1" t="s">
        <v>768</v>
      </c>
      <c r="S148" s="100"/>
      <c r="T148" s="100"/>
      <c r="U148" s="100"/>
      <c r="V148" s="100"/>
      <c r="W148" s="36">
        <v>3400000</v>
      </c>
      <c r="X148" s="36">
        <f>W148*1.12</f>
        <v>3808000.0000000005</v>
      </c>
      <c r="Y148" s="5" t="s">
        <v>52</v>
      </c>
      <c r="Z148" s="5">
        <v>2015</v>
      </c>
      <c r="AA148" s="1"/>
    </row>
    <row r="149" spans="1:27" ht="89.25" customHeight="1" x14ac:dyDescent="0.25">
      <c r="A149" s="13" t="s">
        <v>761</v>
      </c>
      <c r="B149" s="8" t="s">
        <v>0</v>
      </c>
      <c r="C149" s="98" t="s">
        <v>769</v>
      </c>
      <c r="D149" s="8" t="s">
        <v>770</v>
      </c>
      <c r="E149" s="99" t="s">
        <v>771</v>
      </c>
      <c r="F149" s="8" t="s">
        <v>770</v>
      </c>
      <c r="G149" s="99" t="s">
        <v>771</v>
      </c>
      <c r="H149" s="8"/>
      <c r="I149" s="100"/>
      <c r="J149" s="5" t="s">
        <v>51</v>
      </c>
      <c r="K149" s="101">
        <v>80</v>
      </c>
      <c r="L149" s="7">
        <v>710000000</v>
      </c>
      <c r="M149" s="8" t="s">
        <v>7</v>
      </c>
      <c r="N149" s="1" t="s">
        <v>783</v>
      </c>
      <c r="O149" s="5" t="s">
        <v>8</v>
      </c>
      <c r="P149" s="98"/>
      <c r="Q149" s="1" t="s">
        <v>153</v>
      </c>
      <c r="R149" s="1" t="s">
        <v>768</v>
      </c>
      <c r="S149" s="100"/>
      <c r="T149" s="100"/>
      <c r="U149" s="102"/>
      <c r="V149" s="100"/>
      <c r="W149" s="36">
        <v>510000</v>
      </c>
      <c r="X149" s="36">
        <f>W149*1.12</f>
        <v>571200</v>
      </c>
      <c r="Y149" s="5" t="s">
        <v>52</v>
      </c>
      <c r="Z149" s="5">
        <v>2015</v>
      </c>
      <c r="AA149" s="103"/>
    </row>
    <row r="150" spans="1:27" ht="89.25" customHeight="1" x14ac:dyDescent="0.25">
      <c r="A150" s="13" t="s">
        <v>762</v>
      </c>
      <c r="B150" s="8" t="s">
        <v>0</v>
      </c>
      <c r="C150" s="98" t="s">
        <v>772</v>
      </c>
      <c r="D150" s="8" t="s">
        <v>773</v>
      </c>
      <c r="E150" s="99" t="s">
        <v>774</v>
      </c>
      <c r="F150" s="8" t="s">
        <v>773</v>
      </c>
      <c r="G150" s="99" t="s">
        <v>774</v>
      </c>
      <c r="H150" s="8"/>
      <c r="I150" s="100"/>
      <c r="J150" s="5" t="s">
        <v>51</v>
      </c>
      <c r="K150" s="101">
        <v>80</v>
      </c>
      <c r="L150" s="7">
        <v>710000000</v>
      </c>
      <c r="M150" s="8" t="s">
        <v>7</v>
      </c>
      <c r="N150" s="1" t="s">
        <v>783</v>
      </c>
      <c r="O150" s="5" t="s">
        <v>8</v>
      </c>
      <c r="P150" s="98"/>
      <c r="Q150" s="1" t="s">
        <v>153</v>
      </c>
      <c r="R150" s="1" t="s">
        <v>768</v>
      </c>
      <c r="S150" s="100"/>
      <c r="T150" s="100"/>
      <c r="U150" s="102"/>
      <c r="V150" s="100"/>
      <c r="W150" s="36">
        <v>8910000</v>
      </c>
      <c r="X150" s="36">
        <f>W150*1.12</f>
        <v>9979200.0000000019</v>
      </c>
      <c r="Y150" s="5" t="s">
        <v>52</v>
      </c>
      <c r="Z150" s="5">
        <v>2015</v>
      </c>
      <c r="AA150" s="103"/>
    </row>
    <row r="151" spans="1:27" ht="89.25" customHeight="1" x14ac:dyDescent="0.25">
      <c r="A151" s="13" t="s">
        <v>775</v>
      </c>
      <c r="B151" s="8" t="s">
        <v>0</v>
      </c>
      <c r="C151" s="98" t="s">
        <v>776</v>
      </c>
      <c r="D151" s="8" t="s">
        <v>777</v>
      </c>
      <c r="E151" s="99" t="s">
        <v>778</v>
      </c>
      <c r="F151" s="8" t="s">
        <v>777</v>
      </c>
      <c r="G151" s="99" t="s">
        <v>778</v>
      </c>
      <c r="H151" s="8" t="s">
        <v>779</v>
      </c>
      <c r="I151" s="8" t="s">
        <v>780</v>
      </c>
      <c r="J151" s="5" t="s">
        <v>51</v>
      </c>
      <c r="K151" s="101">
        <v>80</v>
      </c>
      <c r="L151" s="7">
        <v>231010000</v>
      </c>
      <c r="M151" s="8" t="s">
        <v>781</v>
      </c>
      <c r="N151" s="1" t="s">
        <v>784</v>
      </c>
      <c r="O151" s="1" t="s">
        <v>182</v>
      </c>
      <c r="P151" s="98"/>
      <c r="Q151" s="1" t="s">
        <v>153</v>
      </c>
      <c r="R151" s="1" t="s">
        <v>782</v>
      </c>
      <c r="S151" s="100"/>
      <c r="T151" s="100"/>
      <c r="U151" s="102"/>
      <c r="V151" s="100"/>
      <c r="W151" s="36">
        <v>11000000</v>
      </c>
      <c r="X151" s="36">
        <f>W151</f>
        <v>11000000</v>
      </c>
      <c r="Y151" s="5"/>
      <c r="Z151" s="5">
        <v>2015</v>
      </c>
      <c r="AA151" s="103"/>
    </row>
    <row r="152" spans="1:27" ht="89.25" customHeight="1" x14ac:dyDescent="0.25">
      <c r="A152" s="13" t="s">
        <v>790</v>
      </c>
      <c r="B152" s="8" t="s">
        <v>0</v>
      </c>
      <c r="C152" s="98" t="s">
        <v>59</v>
      </c>
      <c r="D152" s="8" t="s">
        <v>60</v>
      </c>
      <c r="E152" s="99" t="s">
        <v>61</v>
      </c>
      <c r="F152" s="8" t="s">
        <v>62</v>
      </c>
      <c r="G152" s="99" t="s">
        <v>63</v>
      </c>
      <c r="H152" s="8"/>
      <c r="I152" s="8"/>
      <c r="J152" s="5" t="s">
        <v>51</v>
      </c>
      <c r="K152" s="101">
        <v>100</v>
      </c>
      <c r="L152" s="7">
        <v>710000000</v>
      </c>
      <c r="M152" s="8" t="s">
        <v>7</v>
      </c>
      <c r="N152" s="1" t="s">
        <v>679</v>
      </c>
      <c r="O152" s="1" t="s">
        <v>509</v>
      </c>
      <c r="P152" s="98"/>
      <c r="Q152" s="1" t="s">
        <v>207</v>
      </c>
      <c r="R152" s="1" t="s">
        <v>46</v>
      </c>
      <c r="S152" s="100"/>
      <c r="T152" s="100"/>
      <c r="U152" s="102"/>
      <c r="V152" s="100"/>
      <c r="W152" s="36">
        <v>6300800</v>
      </c>
      <c r="X152" s="36">
        <f t="shared" ref="X152:X153" si="8">W152*1.12</f>
        <v>7056896.0000000009</v>
      </c>
      <c r="Y152" s="5"/>
      <c r="Z152" s="5">
        <v>2015</v>
      </c>
      <c r="AA152" s="103"/>
    </row>
    <row r="153" spans="1:27" ht="89.25" customHeight="1" x14ac:dyDescent="0.25">
      <c r="A153" s="13" t="s">
        <v>791</v>
      </c>
      <c r="B153" s="8" t="s">
        <v>0</v>
      </c>
      <c r="C153" s="98" t="s">
        <v>59</v>
      </c>
      <c r="D153" s="8" t="s">
        <v>60</v>
      </c>
      <c r="E153" s="99" t="s">
        <v>61</v>
      </c>
      <c r="F153" s="8" t="s">
        <v>62</v>
      </c>
      <c r="G153" s="99" t="s">
        <v>63</v>
      </c>
      <c r="H153" s="8"/>
      <c r="I153" s="8"/>
      <c r="J153" s="5" t="s">
        <v>51</v>
      </c>
      <c r="K153" s="101">
        <v>100</v>
      </c>
      <c r="L153" s="7">
        <v>710000000</v>
      </c>
      <c r="M153" s="8" t="s">
        <v>7</v>
      </c>
      <c r="N153" s="1" t="s">
        <v>679</v>
      </c>
      <c r="O153" s="1" t="s">
        <v>182</v>
      </c>
      <c r="P153" s="98"/>
      <c r="Q153" s="1" t="s">
        <v>207</v>
      </c>
      <c r="R153" s="1" t="s">
        <v>46</v>
      </c>
      <c r="S153" s="100"/>
      <c r="T153" s="100"/>
      <c r="U153" s="102"/>
      <c r="V153" s="100"/>
      <c r="W153" s="36">
        <v>3027200</v>
      </c>
      <c r="X153" s="36">
        <f t="shared" si="8"/>
        <v>3390464.0000000005</v>
      </c>
      <c r="Y153" s="5"/>
      <c r="Z153" s="5">
        <v>2015</v>
      </c>
      <c r="AA153" s="103"/>
    </row>
    <row r="154" spans="1:27" ht="89.25" customHeight="1" x14ac:dyDescent="0.25">
      <c r="A154" s="13" t="s">
        <v>797</v>
      </c>
      <c r="B154" s="8" t="s">
        <v>0</v>
      </c>
      <c r="C154" s="98" t="s">
        <v>793</v>
      </c>
      <c r="D154" s="8" t="s">
        <v>794</v>
      </c>
      <c r="E154" s="99" t="s">
        <v>795</v>
      </c>
      <c r="F154" s="8" t="s">
        <v>794</v>
      </c>
      <c r="G154" s="99" t="s">
        <v>795</v>
      </c>
      <c r="H154" s="8" t="s">
        <v>796</v>
      </c>
      <c r="I154" s="8" t="s">
        <v>508</v>
      </c>
      <c r="J154" s="5" t="s">
        <v>51</v>
      </c>
      <c r="K154" s="101">
        <v>97</v>
      </c>
      <c r="L154" s="7">
        <v>710000000</v>
      </c>
      <c r="M154" s="8" t="s">
        <v>7</v>
      </c>
      <c r="N154" s="1" t="s">
        <v>679</v>
      </c>
      <c r="O154" s="1" t="s">
        <v>8</v>
      </c>
      <c r="P154" s="98"/>
      <c r="Q154" s="1" t="s">
        <v>207</v>
      </c>
      <c r="R154" s="1" t="s">
        <v>46</v>
      </c>
      <c r="S154" s="100"/>
      <c r="T154" s="100"/>
      <c r="U154" s="102"/>
      <c r="V154" s="100"/>
      <c r="W154" s="36">
        <f>X154/1.12</f>
        <v>18810159.428571425</v>
      </c>
      <c r="X154" s="36">
        <v>21067378.559999999</v>
      </c>
      <c r="Y154" s="5"/>
      <c r="Z154" s="5">
        <v>2015</v>
      </c>
      <c r="AA154" s="1"/>
    </row>
    <row r="155" spans="1:27" ht="89.25" customHeight="1" x14ac:dyDescent="0.25">
      <c r="A155" s="13" t="s">
        <v>798</v>
      </c>
      <c r="B155" s="8" t="s">
        <v>0</v>
      </c>
      <c r="C155" s="98" t="s">
        <v>799</v>
      </c>
      <c r="D155" s="8" t="s">
        <v>800</v>
      </c>
      <c r="E155" s="99" t="s">
        <v>801</v>
      </c>
      <c r="F155" s="8" t="s">
        <v>800</v>
      </c>
      <c r="G155" s="99" t="s">
        <v>801</v>
      </c>
      <c r="H155" s="8" t="s">
        <v>803</v>
      </c>
      <c r="I155" s="8" t="s">
        <v>802</v>
      </c>
      <c r="J155" s="5" t="s">
        <v>51</v>
      </c>
      <c r="K155" s="101">
        <v>97</v>
      </c>
      <c r="L155" s="7">
        <v>710000000</v>
      </c>
      <c r="M155" s="8" t="s">
        <v>7</v>
      </c>
      <c r="N155" s="1" t="s">
        <v>783</v>
      </c>
      <c r="O155" s="1" t="s">
        <v>8</v>
      </c>
      <c r="P155" s="98"/>
      <c r="Q155" s="1" t="s">
        <v>153</v>
      </c>
      <c r="R155" s="1" t="s">
        <v>46</v>
      </c>
      <c r="S155" s="100"/>
      <c r="T155" s="100"/>
      <c r="U155" s="102"/>
      <c r="V155" s="100"/>
      <c r="W155" s="36">
        <f>X155/1.12</f>
        <v>1080357.1428571427</v>
      </c>
      <c r="X155" s="36">
        <v>1210000</v>
      </c>
      <c r="Y155" s="5"/>
      <c r="Z155" s="5">
        <v>2015</v>
      </c>
      <c r="AA155" s="1"/>
    </row>
    <row r="156" spans="1:27" ht="15" customHeight="1" x14ac:dyDescent="0.25">
      <c r="A156" s="95" t="s">
        <v>471</v>
      </c>
      <c r="B156" s="94"/>
      <c r="C156" s="94"/>
      <c r="D156" s="94"/>
      <c r="E156" s="94"/>
      <c r="F156" s="94"/>
      <c r="G156" s="94"/>
      <c r="H156" s="94"/>
      <c r="I156" s="94"/>
      <c r="J156" s="94"/>
      <c r="K156" s="94"/>
      <c r="L156" s="94"/>
      <c r="M156" s="94"/>
      <c r="N156" s="94"/>
      <c r="O156" s="94"/>
      <c r="P156" s="94"/>
      <c r="Q156" s="94"/>
      <c r="R156" s="94"/>
      <c r="S156" s="94"/>
      <c r="T156" s="94"/>
      <c r="U156" s="94"/>
      <c r="V156" s="94"/>
      <c r="W156" s="38">
        <f>SUBTOTAL(9,W25:W155)</f>
        <v>9960492775.4217567</v>
      </c>
      <c r="X156" s="38">
        <f>SUBTOTAL(9,X25:X155)</f>
        <v>11111348414.888369</v>
      </c>
      <c r="Y156" s="94"/>
      <c r="Z156" s="94"/>
      <c r="AA156" s="94"/>
    </row>
    <row r="157" spans="1:27" ht="15" customHeight="1" x14ac:dyDescent="0.25">
      <c r="A157" s="95" t="s">
        <v>472</v>
      </c>
      <c r="B157" s="94"/>
      <c r="C157" s="94"/>
      <c r="D157" s="94"/>
      <c r="E157" s="94"/>
      <c r="F157" s="94"/>
      <c r="G157" s="94"/>
      <c r="H157" s="94"/>
      <c r="I157" s="94"/>
      <c r="J157" s="94"/>
      <c r="K157" s="94"/>
      <c r="L157" s="94"/>
      <c r="M157" s="94"/>
      <c r="N157" s="94"/>
      <c r="O157" s="94"/>
      <c r="P157" s="94"/>
      <c r="Q157" s="94"/>
      <c r="R157" s="94"/>
      <c r="S157" s="94"/>
      <c r="T157" s="94"/>
      <c r="U157" s="94"/>
      <c r="V157" s="94"/>
      <c r="W157" s="38">
        <f>W156+W19+W23</f>
        <v>10000343803.993187</v>
      </c>
      <c r="X157" s="39">
        <f>X156+X19+X23</f>
        <v>11155981566.888369</v>
      </c>
      <c r="Y157" s="94"/>
      <c r="Z157" s="94"/>
      <c r="AA157" s="94"/>
    </row>
  </sheetData>
  <autoFilter ref="A15:AA157"/>
  <mergeCells count="31">
    <mergeCell ref="V8:AA9"/>
    <mergeCell ref="B13:B14"/>
    <mergeCell ref="C13:C14"/>
    <mergeCell ref="D13:D14"/>
    <mergeCell ref="E13:E14"/>
    <mergeCell ref="R13:R14"/>
    <mergeCell ref="G13:G14"/>
    <mergeCell ref="H13:H14"/>
    <mergeCell ref="I13:I14"/>
    <mergeCell ref="J13:J14"/>
    <mergeCell ref="K13:K14"/>
    <mergeCell ref="L13:L14"/>
    <mergeCell ref="V10:AA11"/>
    <mergeCell ref="Y13:Y14"/>
    <mergeCell ref="Z13:Z14"/>
    <mergeCell ref="AA13:AA14"/>
    <mergeCell ref="A4:AA4"/>
    <mergeCell ref="V6:AA7"/>
    <mergeCell ref="V13:V14"/>
    <mergeCell ref="W13:W14"/>
    <mergeCell ref="X13:X14"/>
    <mergeCell ref="M13:M14"/>
    <mergeCell ref="N13:N14"/>
    <mergeCell ref="O13:O14"/>
    <mergeCell ref="P13:P14"/>
    <mergeCell ref="Q13:Q14"/>
    <mergeCell ref="S13:S14"/>
    <mergeCell ref="T13:T14"/>
    <mergeCell ref="U13:U14"/>
    <mergeCell ref="F13:F14"/>
    <mergeCell ref="A13:A14"/>
  </mergeCells>
  <hyperlinks>
    <hyperlink ref="C56" r:id="rId1" display="http://enstru.skc.kz/ru/ntru/detail/?kpved=49.50.11.50.10.10.1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закупок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2015-01-27T10:25:33Z</dcterms:modified>
</cp:coreProperties>
</file>