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625" windowWidth="14805" windowHeight="5490"/>
  </bookViews>
  <sheets>
    <sheet name="План закупок" sheetId="1" r:id="rId1"/>
  </sheets>
  <definedNames>
    <definedName name="_xlnm._FilterDatabase" localSheetId="0" hidden="1">'План закупок'!$A$28:$AA$28</definedName>
  </definedNames>
  <calcPr calcId="145621"/>
</workbook>
</file>

<file path=xl/calcChain.xml><?xml version="1.0" encoding="utf-8"?>
<calcChain xmlns="http://schemas.openxmlformats.org/spreadsheetml/2006/main">
  <c r="W176" i="1" l="1"/>
  <c r="X430" i="1"/>
  <c r="X360" i="1"/>
  <c r="W162" i="1"/>
  <c r="X162" i="1" s="1"/>
  <c r="W161" i="1"/>
  <c r="X161" i="1" s="1"/>
  <c r="W160" i="1"/>
  <c r="X160" i="1" s="1"/>
  <c r="W159" i="1"/>
  <c r="X159" i="1" s="1"/>
  <c r="W158" i="1"/>
  <c r="X158" i="1" s="1"/>
  <c r="W157" i="1"/>
  <c r="X157" i="1" s="1"/>
  <c r="W156" i="1"/>
  <c r="X156" i="1" s="1"/>
  <c r="W155" i="1"/>
  <c r="X155" i="1" s="1"/>
  <c r="W154" i="1"/>
  <c r="X154" i="1" s="1"/>
  <c r="W153" i="1"/>
  <c r="X153" i="1" s="1"/>
  <c r="X429" i="1" l="1"/>
  <c r="W152" i="1"/>
  <c r="X152" i="1" s="1"/>
  <c r="X428" i="1"/>
  <c r="X175" i="1"/>
  <c r="X174" i="1"/>
  <c r="X427" i="1"/>
  <c r="W36" i="1" l="1"/>
  <c r="X36" i="1" s="1"/>
  <c r="X426" i="1" l="1"/>
  <c r="X425" i="1" l="1"/>
  <c r="X151" i="1"/>
  <c r="X272" i="1" l="1"/>
  <c r="W424" i="1" l="1"/>
  <c r="X226" i="1" l="1"/>
  <c r="X417" i="1" l="1"/>
  <c r="X415" i="1"/>
  <c r="X423" i="1" l="1"/>
  <c r="X35" i="1"/>
  <c r="X422" i="1"/>
  <c r="X246" i="1" l="1"/>
  <c r="X421" i="1" l="1"/>
  <c r="X420" i="1" l="1"/>
  <c r="X284" i="1" l="1"/>
  <c r="X282" i="1"/>
  <c r="X419" i="1" l="1"/>
  <c r="V150" i="1"/>
  <c r="W150" i="1" s="1"/>
  <c r="X150" i="1" s="1"/>
  <c r="V149" i="1"/>
  <c r="W149" i="1" s="1"/>
  <c r="X149" i="1" s="1"/>
  <c r="V148" i="1"/>
  <c r="W148" i="1" s="1"/>
  <c r="X148" i="1" s="1"/>
  <c r="W418" i="1" l="1"/>
  <c r="X418" i="1" s="1"/>
  <c r="W199" i="1"/>
  <c r="X199" i="1" l="1"/>
  <c r="X389" i="1"/>
  <c r="X244" i="1"/>
  <c r="V61" i="1"/>
  <c r="V59" i="1"/>
  <c r="V57" i="1"/>
  <c r="V55" i="1"/>
  <c r="V53" i="1"/>
  <c r="V51" i="1"/>
  <c r="V49" i="1"/>
  <c r="V47" i="1"/>
  <c r="V45" i="1"/>
  <c r="V43" i="1"/>
  <c r="V41" i="1"/>
  <c r="X416" i="1"/>
  <c r="X414" i="1"/>
  <c r="X413" i="1" l="1"/>
  <c r="X203" i="1"/>
  <c r="X412" i="1"/>
  <c r="X411" i="1"/>
  <c r="X410" i="1"/>
  <c r="X409" i="1"/>
  <c r="X408" i="1"/>
  <c r="X225" i="1" l="1"/>
  <c r="X220" i="1"/>
  <c r="X280" i="1" l="1"/>
  <c r="X278" i="1"/>
  <c r="X338" i="1"/>
  <c r="X344" i="1" l="1"/>
  <c r="X399" i="1" l="1"/>
  <c r="X316" i="1"/>
  <c r="X319" i="1"/>
  <c r="X172" i="1" l="1"/>
  <c r="X170" i="1"/>
  <c r="X166" i="1"/>
  <c r="X330" i="1" l="1"/>
  <c r="X390" i="1" l="1"/>
  <c r="X388" i="1"/>
  <c r="V60" i="1"/>
  <c r="V58" i="1"/>
  <c r="V56" i="1"/>
  <c r="V54" i="1"/>
  <c r="V52" i="1"/>
  <c r="V50" i="1"/>
  <c r="V48" i="1"/>
  <c r="V46" i="1"/>
  <c r="V44" i="1"/>
  <c r="V40" i="1"/>
  <c r="X261" i="1"/>
  <c r="X259" i="1"/>
  <c r="X257" i="1"/>
  <c r="X254" i="1"/>
  <c r="X337" i="1" l="1"/>
  <c r="X335" i="1"/>
  <c r="X210" i="1"/>
  <c r="X206" i="1"/>
  <c r="X342" i="1"/>
  <c r="X348" i="1" l="1"/>
  <c r="X387" i="1" l="1"/>
  <c r="X224" i="1"/>
  <c r="X326" i="1"/>
  <c r="X372" i="1" l="1"/>
  <c r="X368" i="1"/>
  <c r="X366" i="1"/>
  <c r="V39" i="1" l="1"/>
  <c r="W39" i="1" s="1"/>
  <c r="X39" i="1" s="1"/>
  <c r="V38" i="1"/>
  <c r="W38" i="1" s="1"/>
  <c r="X38" i="1" s="1"/>
  <c r="W37" i="1"/>
  <c r="X37" i="1" s="1"/>
  <c r="X34" i="1"/>
  <c r="V33" i="1" l="1"/>
  <c r="W33" i="1" s="1"/>
  <c r="X33" i="1" s="1"/>
  <c r="W384" i="1"/>
  <c r="X384" i="1" s="1"/>
  <c r="X383" i="1"/>
  <c r="W382" i="1"/>
  <c r="X382" i="1" s="1"/>
  <c r="W381" i="1"/>
  <c r="X381" i="1" s="1"/>
  <c r="W380" i="1"/>
  <c r="X380" i="1" s="1"/>
  <c r="W379" i="1"/>
  <c r="X379" i="1" s="1"/>
  <c r="X378" i="1" l="1"/>
  <c r="X265" i="1"/>
  <c r="X263" i="1"/>
  <c r="X196" i="1" l="1"/>
  <c r="X192" i="1"/>
  <c r="X190" i="1"/>
  <c r="W301" i="1"/>
  <c r="X301" i="1" s="1"/>
  <c r="W299" i="1"/>
  <c r="X299" i="1" s="1"/>
  <c r="W297" i="1"/>
  <c r="X297" i="1" s="1"/>
  <c r="W295" i="1"/>
  <c r="X295" i="1" s="1"/>
  <c r="X292" i="1"/>
  <c r="X377" i="1" l="1"/>
  <c r="X376" i="1"/>
  <c r="X374" i="1"/>
  <c r="X243" i="1" l="1"/>
  <c r="X373" i="1"/>
  <c r="X371" i="1"/>
  <c r="X370" i="1"/>
  <c r="X369" i="1"/>
  <c r="X367" i="1"/>
  <c r="X365" i="1"/>
  <c r="X364" i="1" l="1"/>
  <c r="X363" i="1"/>
  <c r="X362" i="1"/>
  <c r="X361" i="1" l="1"/>
  <c r="X256" i="1"/>
  <c r="X253" i="1"/>
  <c r="X329" i="1" l="1"/>
  <c r="X341" i="1"/>
  <c r="X358" i="1" l="1"/>
  <c r="X357" i="1" l="1"/>
  <c r="X356" i="1"/>
  <c r="X347" i="1" l="1"/>
  <c r="X169" i="1"/>
  <c r="X346" i="1"/>
  <c r="X345" i="1"/>
  <c r="X343" i="1"/>
  <c r="X340" i="1"/>
  <c r="X339" i="1"/>
  <c r="X336" i="1"/>
  <c r="X334" i="1"/>
  <c r="X333" i="1" l="1"/>
  <c r="X332" i="1"/>
  <c r="X331" i="1"/>
  <c r="X270" i="1"/>
  <c r="X267" i="1" l="1"/>
  <c r="X328" i="1"/>
  <c r="X327" i="1"/>
  <c r="X325" i="1"/>
  <c r="X228" i="1"/>
  <c r="X324" i="1" l="1"/>
  <c r="X323" i="1" l="1"/>
  <c r="X209" i="1"/>
  <c r="X322" i="1"/>
  <c r="X205" i="1"/>
  <c r="X249" i="1" l="1"/>
  <c r="X308" i="1" l="1"/>
  <c r="X309" i="1"/>
  <c r="X312" i="1"/>
  <c r="X315" i="1"/>
  <c r="X318" i="1"/>
  <c r="X305" i="1"/>
  <c r="X168" i="1"/>
  <c r="X165" i="1"/>
  <c r="X176" i="1" s="1"/>
  <c r="X304" i="1" l="1"/>
  <c r="X303" i="1"/>
  <c r="X302" i="1"/>
  <c r="X300" i="1" l="1"/>
  <c r="X298" i="1"/>
  <c r="X296" i="1"/>
  <c r="X294" i="1"/>
  <c r="X293" i="1"/>
  <c r="X291" i="1"/>
  <c r="W290" i="1"/>
  <c r="X290" i="1" s="1"/>
  <c r="W289" i="1"/>
  <c r="X289" i="1" s="1"/>
  <c r="W288" i="1"/>
  <c r="X288" i="1" s="1"/>
  <c r="W287" i="1"/>
  <c r="X287" i="1" s="1"/>
  <c r="W286" i="1"/>
  <c r="X286" i="1" s="1"/>
  <c r="W285" i="1"/>
  <c r="X285" i="1" s="1"/>
  <c r="X283" i="1"/>
  <c r="X281" i="1"/>
  <c r="X279" i="1"/>
  <c r="X277" i="1"/>
  <c r="W276" i="1"/>
  <c r="X276" i="1" s="1"/>
  <c r="W275" i="1"/>
  <c r="X275" i="1" s="1"/>
  <c r="W274" i="1"/>
  <c r="X274" i="1" s="1"/>
  <c r="V32" i="1"/>
  <c r="X32" i="1" s="1"/>
  <c r="X273" i="1" l="1"/>
  <c r="X269" i="1"/>
  <c r="X266" i="1"/>
  <c r="W31" i="1" l="1"/>
  <c r="X31" i="1" s="1"/>
  <c r="W30" i="1"/>
  <c r="W163" i="1" s="1"/>
  <c r="X264" i="1"/>
  <c r="X262" i="1"/>
  <c r="X30" i="1" l="1"/>
  <c r="X163" i="1" s="1"/>
  <c r="X248" i="1"/>
  <c r="X247" i="1"/>
  <c r="X245" i="1"/>
  <c r="X242" i="1" l="1"/>
  <c r="X241" i="1"/>
  <c r="X240" i="1"/>
  <c r="X238" i="1"/>
  <c r="X237" i="1"/>
  <c r="X235" i="1"/>
  <c r="X233" i="1"/>
  <c r="X231" i="1"/>
  <c r="X230" i="1"/>
  <c r="X229" i="1" l="1"/>
  <c r="X227" i="1" l="1"/>
  <c r="X223" i="1"/>
  <c r="X222" i="1"/>
  <c r="X221" i="1"/>
  <c r="X219" i="1"/>
  <c r="W218" i="1"/>
  <c r="W431" i="1" s="1"/>
  <c r="X217" i="1"/>
  <c r="X216" i="1"/>
  <c r="W432" i="1" l="1"/>
  <c r="X218" i="1"/>
  <c r="X215" i="1"/>
  <c r="X214" i="1" l="1"/>
  <c r="X213" i="1"/>
  <c r="X204" i="1" l="1"/>
  <c r="X202" i="1"/>
  <c r="X201" i="1" l="1"/>
  <c r="X200" i="1"/>
  <c r="X198" i="1"/>
  <c r="X197" i="1"/>
  <c r="X195" i="1"/>
  <c r="X194" i="1"/>
  <c r="X193" i="1"/>
  <c r="X191" i="1"/>
  <c r="X189" i="1"/>
  <c r="X188" i="1"/>
  <c r="X187" i="1"/>
  <c r="X186" i="1"/>
  <c r="X185" i="1"/>
  <c r="X182" i="1" l="1"/>
  <c r="X181" i="1"/>
  <c r="X180" i="1"/>
  <c r="X179" i="1"/>
  <c r="X178" i="1"/>
  <c r="X431" i="1" s="1"/>
  <c r="X432" i="1" l="1"/>
</calcChain>
</file>

<file path=xl/sharedStrings.xml><?xml version="1.0" encoding="utf-8"?>
<sst xmlns="http://schemas.openxmlformats.org/spreadsheetml/2006/main" count="6423" uniqueCount="1965">
  <si>
    <t xml:space="preserve">№ </t>
  </si>
  <si>
    <t>Наименование организации</t>
  </si>
  <si>
    <t>Код  ТРУ</t>
  </si>
  <si>
    <t xml:space="preserve">Наименование закупаемых товаров, работ и услуг </t>
  </si>
  <si>
    <t>Наименование закупаемых товаров, работ и услуг (на казахском языке)</t>
  </si>
  <si>
    <t xml:space="preserve">Краткая характеристика (описание) товаров, работ и услуг </t>
  </si>
  <si>
    <t>Краткая характеристика (описание) товаров, работ и услуг (на казахском языке)</t>
  </si>
  <si>
    <t>Дополнительная характеристика</t>
  </si>
  <si>
    <t>Дополнительная характеристика (на казахском языке)</t>
  </si>
  <si>
    <t>Способ закупок</t>
  </si>
  <si>
    <t>Прогноз местного содержания, %</t>
  </si>
  <si>
    <t>Код КАТО места осуществления закупок</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</si>
  <si>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</si>
  <si>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</si>
  <si>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</si>
  <si>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2010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</si>
  <si>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</si>
  <si>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</si>
  <si>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</si>
  <si>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</si>
  <si>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</si>
  <si>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</si>
  <si>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</si>
  <si>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</si>
  <si>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</si>
  <si>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</si>
  <si>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</si>
  <si>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 Товары</t>
  </si>
  <si>
    <t>19.20.21.00.00.00.11.60.1</t>
  </si>
  <si>
    <t>Бензин</t>
  </si>
  <si>
    <t>ОИ</t>
  </si>
  <si>
    <t>авансовый платеж - 0%, оставшаяся часть в течение 30 р.д. с момента подписания акта приема-передачи</t>
  </si>
  <si>
    <t>литр</t>
  </si>
  <si>
    <t>г.Астана, пр.Кабанбай батыра 17</t>
  </si>
  <si>
    <t>ноябрь, декабрь 2013 года</t>
  </si>
  <si>
    <t>DDP</t>
  </si>
  <si>
    <t>АО "РД "КазМунайГаз"</t>
  </si>
  <si>
    <t>итого по товарам</t>
  </si>
  <si>
    <t>Высокооктановый автомобильный бензин АИ-95</t>
  </si>
  <si>
    <t>2. Работы</t>
  </si>
  <si>
    <t>итого по работам</t>
  </si>
  <si>
    <t>3. Услуги</t>
  </si>
  <si>
    <t>81.10.10.10.00.00.00</t>
  </si>
  <si>
    <t>Услуги по комплексному обслуживанию объектов</t>
  </si>
  <si>
    <t>Объектілерге кешенді қызмет көрсету жөніндегі қызметтер</t>
  </si>
  <si>
    <t>Комплексное обслуживание объектов (общая уборка интерьера, вывоз мусора, обеспечение охраны и безопасности, услуги почты, прачечной)</t>
  </si>
  <si>
    <t>Объектілерге кешенді қызмет көрсету жөніндегі қызметтер (интерьерді тазалау коқыстарды әкету күзет)</t>
  </si>
  <si>
    <t>"ҚазМұнайГаз" БӨ" АҚ ОА офисіне кешенді қызмет көрсету (15956 ш.м.)</t>
  </si>
  <si>
    <t>ОТ</t>
  </si>
  <si>
    <t>43.22.12.20.13.00.00</t>
  </si>
  <si>
    <t>Услуги по техническому обслуживанию системы вентиляции и кондиционирования</t>
  </si>
  <si>
    <t>Желдеткіштер, салқындату және жылыту жүйелеріне қызмет көрсету жөніндеңі қызметтер</t>
  </si>
  <si>
    <t>Услуги по обслуживанию общедомовых систем вентиляции, кондиционирования и отопления, включая расходы на коммунальные услуги (15956 кв.м)</t>
  </si>
  <si>
    <t>Комуналдық қызмет көрсетуге (15956 ш.м.) арналған шығыстарды қоса алғанда жалпы ғимараттық желдеткіштер, салқындату және жылыту жүйелеріне қызмет көрсету жөніндеңі қызметтер</t>
  </si>
  <si>
    <t>29.20.40.16.00.00.00</t>
  </si>
  <si>
    <t>Техническое обслуживание автотранспорта</t>
  </si>
  <si>
    <t>Автокөлікке техникалық қызмет көрсету</t>
  </si>
  <si>
    <t>Техническое обслуживание  автотранспорта (замена масел, жидкостей, фильтров, тормозных колодок, свечей, ремней)</t>
  </si>
  <si>
    <r>
      <t>Автокөлікке техникалық қызмет көрсету (майларды, сұйықтарды, фильтрлерді, тежегіштік колодкаларды, свечаларды, ремендерді ауыстыру)</t>
    </r>
    <r>
      <rPr>
        <sz val="10"/>
        <color indexed="8"/>
        <rFont val="Times New Roman"/>
        <family val="1"/>
        <charset val="204"/>
      </rPr>
      <t> </t>
    </r>
  </si>
  <si>
    <t>Комплексное техническое обслуживание автомобилей Общества</t>
  </si>
  <si>
    <t>Қоғамның автомобильдеріне  кешенді техникалық қызмет көрсету</t>
  </si>
  <si>
    <t>Услуги по аренде легковых автомобилей с водителем</t>
  </si>
  <si>
    <t> Жүргізушісімен қоса жеңіл машиналарды жалға алу жөніндегі қызметтер</t>
  </si>
  <si>
    <t>Аренда легковых автомобилей с предоставлением услуг водителя</t>
  </si>
  <si>
    <t xml:space="preserve"> Манғыстау обл. автокөліктік қызмет көрсету</t>
  </si>
  <si>
    <t>Атырау обл. автокөліктік қызмет көрсету</t>
  </si>
  <si>
    <t>г.Астана</t>
  </si>
  <si>
    <t>Мангистауская область</t>
  </si>
  <si>
    <t>Атырауская область</t>
  </si>
  <si>
    <t>С даты заключения договора и до 30 июня 2014 года</t>
  </si>
  <si>
    <t>С даты заключения договора и до 31 декабря 2014 года</t>
  </si>
  <si>
    <t>1 Т</t>
  </si>
  <si>
    <t>1 У</t>
  </si>
  <si>
    <t>2 У</t>
  </si>
  <si>
    <t>3 У</t>
  </si>
  <si>
    <t>4 У</t>
  </si>
  <si>
    <t>5 У</t>
  </si>
  <si>
    <t>Услуги по комплексному обслуживанию офиса ЦА АО "РД "КазМунайГаз" (15956 кв.м.)</t>
  </si>
  <si>
    <t>Услуги автотранспорта в Мангистауская области</t>
  </si>
  <si>
    <t>Услуги автотранспорта Атырауская области</t>
  </si>
  <si>
    <t>Услуги по подготовке годового отчета</t>
  </si>
  <si>
    <t>Услуги по размещению информации в зарубежных средствах массовой информации</t>
  </si>
  <si>
    <t>Услуги по страхованию имущества</t>
  </si>
  <si>
    <t>Услуги по страхованию ответственности директоров и должностных лиц и ответственнсти АО "РД "КазМунайГаз", связанной с ответственностью директоров и должностных лиц</t>
  </si>
  <si>
    <t>Услуги по брокерским операциям с ценными бумагами</t>
  </si>
  <si>
    <t xml:space="preserve">Услуги независимого регистратора 
</t>
  </si>
  <si>
    <t>Услуги по присвоению и подтверждению рейтингов (Moody's Investors Service Ltd)</t>
  </si>
  <si>
    <t>Услуги по хранению сейсмических данных, ведению банка данных и оказание технических услуг по блоку Каратон-Саркамыс</t>
  </si>
  <si>
    <t>Услуги по хранению кернового материала по блоку Каратон-Саркамыс</t>
  </si>
  <si>
    <t>Услуги по техническому обслуживанию видеоконференцсвязи</t>
  </si>
  <si>
    <t>Услуги по технической поддержке производственных информационных систем</t>
  </si>
  <si>
    <t>Услуги по сервисному обслуживанию кабин для курения</t>
  </si>
  <si>
    <t xml:space="preserve">Услуги по применению депрессорных присадок </t>
  </si>
  <si>
    <t>Услуги по транспортно-экспедиторскому обслуживанию</t>
  </si>
  <si>
    <t>Услуги по таможенному оформлению</t>
  </si>
  <si>
    <t>65.12.12.10.00.00.01</t>
  </si>
  <si>
    <t>Услуги по страхованию от болезней</t>
  </si>
  <si>
    <t>Аурудан сақтандыру қызметтері</t>
  </si>
  <si>
    <t>Медицинское страхование работников и членов их семей на случай болезни</t>
  </si>
  <si>
    <t>Қызметкерлер мен олардың отбасы мүшелерін науқастану жағдайына медициналық сақтандыру</t>
  </si>
  <si>
    <r>
      <t xml:space="preserve">Услуги добровольного медицинского страхования </t>
    </r>
    <r>
      <rPr>
        <b/>
        <sz val="10"/>
        <color indexed="10"/>
        <rFont val="Times New Roman"/>
        <family val="1"/>
        <charset val="204"/>
      </rPr>
      <t>280</t>
    </r>
    <r>
      <rPr>
        <sz val="10"/>
        <rFont val="Times New Roman"/>
        <family val="1"/>
        <charset val="204"/>
      </rPr>
      <t xml:space="preserve"> работников АО "РД "КазМунайГаз"</t>
    </r>
  </si>
  <si>
    <r>
      <t xml:space="preserve">"ҚазМұнайГаз" БӨ" АҚ </t>
    </r>
    <r>
      <rPr>
        <b/>
        <sz val="10"/>
        <color indexed="10"/>
        <rFont val="Times New Roman"/>
        <family val="1"/>
        <charset val="204"/>
      </rPr>
      <t>280</t>
    </r>
    <r>
      <rPr>
        <sz val="10"/>
        <rFont val="Times New Roman"/>
        <family val="1"/>
        <charset val="204"/>
      </rPr>
      <t xml:space="preserve"> қызметкерлерін ерікті медициналық сақтандыру қызметі </t>
    </r>
  </si>
  <si>
    <t>авансовый платеж "90%", оставшаяся часть в течение 30 р.д. с момента подписания акта приема-передачи</t>
  </si>
  <si>
    <t>НДС не облагается</t>
  </si>
  <si>
    <r>
      <t xml:space="preserve">Услуги добровольного медицинского страхования </t>
    </r>
    <r>
      <rPr>
        <b/>
        <sz val="10"/>
        <color indexed="10"/>
        <rFont val="Times New Roman"/>
        <family val="1"/>
        <charset val="204"/>
      </rPr>
      <t>132</t>
    </r>
    <r>
      <rPr>
        <sz val="10"/>
        <rFont val="Times New Roman"/>
        <family val="1"/>
        <charset val="204"/>
      </rPr>
      <t xml:space="preserve"> работников филиала "Инженерный центр"</t>
    </r>
  </si>
  <si>
    <r>
      <t xml:space="preserve">"Инженерлік Орталық" филиалдын </t>
    </r>
    <r>
      <rPr>
        <b/>
        <sz val="10"/>
        <color indexed="10"/>
        <rFont val="Times New Roman"/>
        <family val="1"/>
        <charset val="204"/>
      </rPr>
      <t>132</t>
    </r>
    <r>
      <rPr>
        <sz val="10"/>
        <rFont val="Times New Roman"/>
        <family val="1"/>
        <charset val="204"/>
      </rPr>
      <t xml:space="preserve"> қызметкерлерін ерікті медициналық сақтандыру қызметі </t>
    </r>
  </si>
  <si>
    <t>56.10.19.20.00.00.00</t>
  </si>
  <si>
    <t>Услуги по обеспечению питанием прочие</t>
  </si>
  <si>
    <t xml:space="preserve"> тамақпен қамтамасыз ету қызметі, өзге</t>
  </si>
  <si>
    <r>
      <t xml:space="preserve">Услуги по организации питания работников филиала "Инженерный центр" на месторождениях Мангистауской области в количестве </t>
    </r>
    <r>
      <rPr>
        <b/>
        <sz val="10"/>
        <color indexed="10"/>
        <rFont val="Times New Roman"/>
        <family val="1"/>
        <charset val="204"/>
      </rPr>
      <t>2 920</t>
    </r>
    <r>
      <rPr>
        <sz val="10"/>
        <rFont val="Times New Roman"/>
        <family val="1"/>
        <charset val="204"/>
      </rPr>
      <t xml:space="preserve"> единиц </t>
    </r>
  </si>
  <si>
    <r>
      <t xml:space="preserve">Маңғыстау облысының кен орындарында саны     </t>
    </r>
    <r>
      <rPr>
        <b/>
        <sz val="10"/>
        <color indexed="10"/>
        <rFont val="Times New Roman"/>
        <family val="1"/>
        <charset val="204"/>
      </rPr>
      <t>2 920</t>
    </r>
    <r>
      <rPr>
        <sz val="10"/>
        <rFont val="Times New Roman"/>
        <family val="1"/>
        <charset val="204"/>
      </rPr>
      <t xml:space="preserve"> бірлік филиал қызметкерлерінің тамақтануын ұйымдастыру  жөніндегі қызметтер</t>
    </r>
  </si>
  <si>
    <t>Мангистауская область, ИЦ</t>
  </si>
  <si>
    <t>авансовый платеж "0%", оставшаяся часть в течение 30 р.д. с момента подписания акта приема-передачи</t>
  </si>
  <si>
    <r>
      <t xml:space="preserve">Услуги по организации питания работников филиала "Инженерный центр" на месторождениях Атырауской области в количестве </t>
    </r>
    <r>
      <rPr>
        <b/>
        <sz val="10"/>
        <color indexed="10"/>
        <rFont val="Times New Roman"/>
        <family val="1"/>
        <charset val="204"/>
      </rPr>
      <t>3 285</t>
    </r>
    <r>
      <rPr>
        <sz val="10"/>
        <rFont val="Times New Roman"/>
        <family val="1"/>
        <charset val="204"/>
      </rPr>
      <t xml:space="preserve"> единиц </t>
    </r>
  </si>
  <si>
    <r>
      <t>Атырау облысының кен орындарында  саны</t>
    </r>
    <r>
      <rPr>
        <b/>
        <sz val="10"/>
        <color indexed="10"/>
        <rFont val="Times New Roman"/>
        <family val="1"/>
        <charset val="204"/>
      </rPr>
      <t xml:space="preserve"> 3 285 </t>
    </r>
    <r>
      <rPr>
        <sz val="10"/>
        <rFont val="Times New Roman"/>
        <family val="1"/>
        <charset val="204"/>
      </rPr>
      <t>бірлік филиал қызметкерлерінің тамақтануын ұйымдастыру  жөніндегі қызметтер</t>
    </r>
  </si>
  <si>
    <t>Атырауская область, ИЦ</t>
  </si>
  <si>
    <t>68.20.12.00.00.00.01</t>
  </si>
  <si>
    <t>Услуги по аренде офисных помещений</t>
  </si>
  <si>
    <t>Офис жалдау қызметтері</t>
  </si>
  <si>
    <r>
      <t xml:space="preserve">Аренда офиса в г.Актау площадью не менее </t>
    </r>
    <r>
      <rPr>
        <sz val="10"/>
        <color indexed="10"/>
        <rFont val="Times New Roman"/>
        <family val="1"/>
        <charset val="204"/>
      </rPr>
      <t>1475 м2.</t>
    </r>
  </si>
  <si>
    <r>
      <t xml:space="preserve">Ақтау қаласында аумағы кемінді </t>
    </r>
    <r>
      <rPr>
        <sz val="10"/>
        <color indexed="10"/>
        <rFont val="Times New Roman"/>
        <family val="1"/>
        <charset val="204"/>
      </rPr>
      <t>1475м2</t>
    </r>
    <r>
      <rPr>
        <sz val="10"/>
        <rFont val="Times New Roman"/>
        <family val="1"/>
        <charset val="204"/>
      </rPr>
      <t xml:space="preserve"> офисті жалға алу</t>
    </r>
  </si>
  <si>
    <r>
      <t xml:space="preserve">Аренда офиса в г.Атырау площадью не менее </t>
    </r>
    <r>
      <rPr>
        <sz val="10"/>
        <color indexed="10"/>
        <rFont val="Times New Roman"/>
        <family val="1"/>
        <charset val="204"/>
      </rPr>
      <t>550 м2.</t>
    </r>
  </si>
  <si>
    <r>
      <t xml:space="preserve">Атырау қаласында аумағы кемінді </t>
    </r>
    <r>
      <rPr>
        <sz val="10"/>
        <color indexed="10"/>
        <rFont val="Times New Roman"/>
        <family val="1"/>
        <charset val="204"/>
      </rPr>
      <t>550м2</t>
    </r>
    <r>
      <rPr>
        <sz val="10"/>
        <rFont val="Times New Roman"/>
        <family val="1"/>
        <charset val="204"/>
      </rPr>
      <t xml:space="preserve"> офисті жалға алу</t>
    </r>
  </si>
  <si>
    <t>Республика Казахстан, ЦА</t>
  </si>
  <si>
    <t>Республика Казахстан, ИЦ</t>
  </si>
  <si>
    <t>Мангистауская область, г.Актау, ИЦ</t>
  </si>
  <si>
    <t>Атырауская область, г.Атырау, ИЦ</t>
  </si>
  <si>
    <t>6 У</t>
  </si>
  <si>
    <t>7 У</t>
  </si>
  <si>
    <t>8 У</t>
  </si>
  <si>
    <t>9 У</t>
  </si>
  <si>
    <t>10 У</t>
  </si>
  <si>
    <t>11 У</t>
  </si>
  <si>
    <t>65.12.49.00.00.00.01</t>
  </si>
  <si>
    <t>Мүлікті сақтандыру қызметтері</t>
  </si>
  <si>
    <t>авансовый платеж - 100%</t>
  </si>
  <si>
    <t>65.12.50.20.00.00.01</t>
  </si>
  <si>
    <t>Услуги по страхованию ответственности должностных лиц</t>
  </si>
  <si>
    <t xml:space="preserve"> Лауазымды адамдардың жауаптылығын сақтандыру қызметтері</t>
  </si>
  <si>
    <t>Услуги по страхованию ответственности должностных лиц (страхование профессиональной ответственности)</t>
  </si>
  <si>
    <t xml:space="preserve"> Лауазымды адамдардың жауаптылығын сақтандыру қызметтер (профессионалды жауаптылықты сақтандыру)</t>
  </si>
  <si>
    <t>Директорлар мен лауазымды адамдардың жауаптылығын және «ҚазМұнайГаз» БӨ» АҚ-ның директорлар мен лауазымды адамдардың жауаптылығымен байланысты жауаптылығын сақтандыру қызметтері</t>
  </si>
  <si>
    <t>66.12.11.00.00.00.01</t>
  </si>
  <si>
    <t>Бағалы қағаздармен брокерлік операциялар жөнінде қызметтер</t>
  </si>
  <si>
    <t xml:space="preserve">Услуги по брокерским операциям с ценными бумагами, осуществляемые за собственный счет </t>
  </si>
  <si>
    <t>Өз есебімен жүзеге асырылатын бағалы қағаздармен брокерлік операциялар жөнінде қызметтер</t>
  </si>
  <si>
    <t>Услуги брокера (-ов) в связи с хранением  выкупленных простых акций и ГДР Общества</t>
  </si>
  <si>
    <t>Коғамның жарияланған қарапайым акциялары мен ауқымды депозитарлық қолхатын сақтау байланысты брокерлердің қызмет көрсетуі</t>
  </si>
  <si>
    <t>по факту оказания услуг</t>
  </si>
  <si>
    <t>66.19.10.00.00.00.04</t>
  </si>
  <si>
    <t>Тәуелсіз тіркеушінің қызмет көрсетулері</t>
  </si>
  <si>
    <t>Услуги независимого регистратора по ведению реестра акционеров</t>
  </si>
  <si>
    <t>Акционерлер тізімін жүргізу жөнінде тәуелсіз тіркеуші қызметтері</t>
  </si>
  <si>
    <t>предоплата по абонентской плате на полугодие плюс по факту оказания услуг по доп услугам</t>
  </si>
  <si>
    <t>94.12.10.24.00.00.00</t>
  </si>
  <si>
    <t>Услуги рейтингового агентства</t>
  </si>
  <si>
    <t>Рейтинг агенттігінің қызметтері</t>
  </si>
  <si>
    <t>Рейтингтердің беру және растау қызметтері (Moody's Investors Service Ltd)</t>
  </si>
  <si>
    <t>66.19.10.00.00.00.02</t>
  </si>
  <si>
    <t>Услуги по листингу</t>
  </si>
  <si>
    <t>Листинг қызметтері</t>
  </si>
  <si>
    <t>Комиссия Казахстанской фондовой биржы</t>
  </si>
  <si>
    <t>Қазақстан қор биржасының комиссиясы</t>
  </si>
  <si>
    <t>ежеквартальная предоплата</t>
  </si>
  <si>
    <t>12 У</t>
  </si>
  <si>
    <t>13 У</t>
  </si>
  <si>
    <t>14 У</t>
  </si>
  <si>
    <t>15 У</t>
  </si>
  <si>
    <t>16 У</t>
  </si>
  <si>
    <t>17 У</t>
  </si>
  <si>
    <t>80.10.12.16.00.00.00</t>
  </si>
  <si>
    <t>Услуги по вневедомственной охране стационарных объектов, а также персонала и имущества расположенных на этих объектах, от противоправных посягательств</t>
  </si>
  <si>
    <t>Тұрақты объектілерді, сондай-ақ ол объектілердегі персонал мен мүліктерді құқыққа қарсы қолсұғушылықтардан ведомствадан тыс күзету қызметтері</t>
  </si>
  <si>
    <t>Услуги по охране офисных помещений 
АО "РД "КМГ" в объеме 87 600 часов</t>
  </si>
  <si>
    <t xml:space="preserve"> "ҚМГ" БӨ" АҚ-ның офистік үй-жайларын 87 600  сағат көлемінде күзету жөніндегі қызметтер</t>
  </si>
  <si>
    <t>авансовый платеж - 0%, оставшаяся часть в течении 30 рабочих дней с момента подписания акта выполненных работ</t>
  </si>
  <si>
    <t>18 У</t>
  </si>
  <si>
    <t>декабрь 2013 года, январь 2014 года</t>
  </si>
  <si>
    <t>78.30.12.10.00.00.00</t>
  </si>
  <si>
    <t>Услуги по обеспечению персоналом офисным вспомогательным прочие</t>
  </si>
  <si>
    <t>Офистік және қосалқы және қызметкерлермен қамтамасыз ету жөніндегі басқа да қызмет көрсетулер</t>
  </si>
  <si>
    <t>Прочие услуги по обеспечению персоналом офисным вспомогательным, не включенные в другие группировки</t>
  </si>
  <si>
    <t>Басқа топтарға кірмейтін, офистік, қосалқы қызметкерлермен қамтамасыз ету жөніндегі басқа да қызмет көрсетулер</t>
  </si>
  <si>
    <t>Услуги по предоставлению персонала (секретарей-референтов
(7 чел.),  водителей (25 чел.) специалистов (39 чел.))</t>
  </si>
  <si>
    <t xml:space="preserve">Қызметкерлерді беру жөніндегі қызмет көрсетулері (хатшы-көмекшілердің (7 адам), жүргізушілер (25 адам), мамандардың (39 адам)) </t>
  </si>
  <si>
    <t>г.Астана; 
Мангистауская область, 
г.Актау, 
г. Жанаозен, Атырауская область, г.Атырау</t>
  </si>
  <si>
    <t xml:space="preserve">0%, оставшаяся часть в течении 30 рабочих дней с момента подписания акта приема - передачи оказанных услуг. </t>
  </si>
  <si>
    <t>Услуги по предоставлению персонала (секретарей-референтов
(2 чел.),  секретарь-референт - переводчик английского языка (1 чел.) переводчик казахского языка (1 чел.), эксперт- консультант (3 чел.))</t>
  </si>
  <si>
    <t xml:space="preserve">Қызметкерлерді беру жөніндегі қызмет көрсетулері (хатшы-көмекшілердің (2 адам), хатшы-көмекшісі - ағылшын тілі аудармашысының (1 адам), қазақ тілі аудармашысының (1 адам), эксперт-консультантарының (3 адам)) </t>
  </si>
  <si>
    <t>19 У</t>
  </si>
  <si>
    <t>20 У</t>
  </si>
  <si>
    <t>Мангистауская область, 
г.Актау, ИЦ  Атырауская область, г.Атырау, ИЦ</t>
  </si>
  <si>
    <t>Ұшқыннан оталатын двигателдер үшін өндірілген этилді емес және этилді: АИ-95</t>
  </si>
  <si>
    <t>Жоғары октанды АИ-95 автомиль бензині</t>
  </si>
  <si>
    <t>62.01.11.20.00.00.00</t>
  </si>
  <si>
    <t>Услуги по модификации программного обеспечения</t>
  </si>
  <si>
    <t>Бағдарламалық қамтамасыз етуді модификациялау жөніндегі қызмет көрсетулер</t>
  </si>
  <si>
    <t>Услуги по изменению (модификации) программного обеспечения в соответствии с заказом.</t>
  </si>
  <si>
    <t xml:space="preserve">Бағдарламалық қамтамасыз етуді тапсырысқа сәйкес өзгерту (модификациялау) жөніндегі қызмет көрсетулер </t>
  </si>
  <si>
    <t>Услуги по переходу с "1С: Предприятие 7.7" в "1С: Предприятие 8"</t>
  </si>
  <si>
    <t xml:space="preserve">"1С: Кәсіпорын 7.7"-ден "1С: Кәсіпорын 8"-ге ауысу жөніндегі қызмет көрсетулер </t>
  </si>
  <si>
    <t>авансовый платеж - 0%, оставшаяся часть в течение 30 р.д. с момента подписания акта выполненных работ</t>
  </si>
  <si>
    <t>66.29.11.00.00.00.01</t>
  </si>
  <si>
    <t>Услуги актуариев</t>
  </si>
  <si>
    <t>Актуарийлердің қызмет көрсетулері</t>
  </si>
  <si>
    <t>Услуги по актуарной оценке обязательств по состоянию на 31 декабря 2013 года</t>
  </si>
  <si>
    <t>2013 жылдың 31 желтоқсанындағы жағдай бойынша міндеттемелерді пайымды бағалау жөніндегі қызмет көрсетулер</t>
  </si>
  <si>
    <t>21 У</t>
  </si>
  <si>
    <t>22 У</t>
  </si>
  <si>
    <t>С даты заключения договора и до 28 февраля 2014 года</t>
  </si>
  <si>
    <t>85.59.19.10.00.00.00</t>
  </si>
  <si>
    <t>Услуги образовательные по подготовке, переподготовке и повышению квалификации работников</t>
  </si>
  <si>
    <t>Қызметкерлерді даярлау, қайта даярлау және біліктілігін арттыру жөніндегі білім берулік қызмет көрсетулер</t>
  </si>
  <si>
    <t>Подготовка, переподготовка и повышение квалификации работников,включая организацию обучающих тренингов и семинаров</t>
  </si>
  <si>
    <t>Оқытатын тренингтер мен семинарлар ұйымдастыруды қоса алғанда қызметкерлерді даярлау, қайта даярлау және біліктілігін арттыру</t>
  </si>
  <si>
    <t>Услуги по подготовке, переподготовке и повышению квалификации работников, включая организацию обучающих тренингов и семинаров</t>
  </si>
  <si>
    <t>Оқытатын тренингтер мен семинарлар ұйымдастыруды қоса алғанда қызметкерлерді даярлау, қайта даярлау және біліктілігін арттыру жөніндегі қызмет көрсетулер</t>
  </si>
  <si>
    <t>РК, страны ближнего и дальнего зарубежья</t>
  </si>
  <si>
    <t>авансовый платеж - 0%, платежи осуществляются по факту оказания услуг в течение 30 рабочих дней с момента подписания акта приема оказанных услуг</t>
  </si>
  <si>
    <t>82.99.19.12.00.00.00</t>
  </si>
  <si>
    <t>Услуги по участию в мероприятиях</t>
  </si>
  <si>
    <t>Іс-шараларға қатысу жөніндегі қызмет көрсетулер</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</si>
  <si>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</si>
  <si>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Іс-шараларға (көрмелер, конференциялар, бағдарламалар, форумдар, симпозиумдар және т.б.) қатысуға арналған жарналарды төлеу және ондай іс-шараларға байланысты басқа да шығыстарды өтеу</t>
  </si>
  <si>
    <t>Услуги по оплате за участие в выставках, конференциях, программах, форумах, симпозиумах и др., а также оплата других расходов связанных с такими мероприятиями</t>
  </si>
  <si>
    <t>Көрмелерге, конференцияларға, бағдарламаларға, форумдарға, симпозиумдарға және т.б. қатысудың ақысын төлеу, сондай-ақ ондай іс-шараларға байланысты басқа да шығыстарды өтеу жөніндегі қызмет көрсетулер</t>
  </si>
  <si>
    <t>23 У</t>
  </si>
  <si>
    <t>24 У</t>
  </si>
  <si>
    <t>25 У</t>
  </si>
  <si>
    <t>26 У</t>
  </si>
  <si>
    <t>РК, страны ближнего и дальнего зарубежья, ИЦ</t>
  </si>
  <si>
    <t>62.02.30.45.00.00.00</t>
  </si>
  <si>
    <t>Услуги по сопровождению и технической поддержке информационной системы</t>
  </si>
  <si>
    <t>Ақпараттық жүйені техникалық қамтамасыз ету және жүргізу бойынша қызмет атқарулар</t>
  </si>
  <si>
    <t>Услуги по сопровождению и развитию системы SAP</t>
  </si>
  <si>
    <t xml:space="preserve">SAP жүйесін жүргізу және  дамыту бойынша қызмет атқарулар </t>
  </si>
  <si>
    <t>авансовый платеж - 0%, оставшаяся часть в течение 30 р.д. с момента подписания акта оказанных услуг</t>
  </si>
  <si>
    <t>Услуги по технической поддержке системы SAP</t>
  </si>
  <si>
    <t xml:space="preserve">SAP жүйесін техникалық қамтамасыз ету бойынша қызмет атқарулар </t>
  </si>
  <si>
    <t>27 У</t>
  </si>
  <si>
    <t>28 У</t>
  </si>
  <si>
    <t>74.90.20.41.20.00.00</t>
  </si>
  <si>
    <t>Услуги по обеспечению защиты государственных секретов</t>
  </si>
  <si>
    <t>Мемлекет-тік құпиялар-ды қорғауды қамтама-сыз ету жөніндегі қызмет көрсетулер</t>
  </si>
  <si>
    <t>Мемлекет-тік құпиялар-ды қорғауды қамтама-сыз ету жөніндегі кешенді қызмет көрсетулер</t>
  </si>
  <si>
    <t>обеспечение режима секретности, ведение секретного делопроизводства, организация технической защиты используемых государственных секретов</t>
  </si>
  <si>
    <t>құпиялық режимді қамтамасыз ету, құпиялық іс жүргізу, пайдаланыла-тын мемлекеттік құпияларды техникалық қорғауды ұйымдасты-ру</t>
  </si>
  <si>
    <t>авансовый платеж - 0%, оставшаяся часть в течении 30 рабочих дней с момента подписания акта    оказанных услуг</t>
  </si>
  <si>
    <t>29 У</t>
  </si>
  <si>
    <t>69.20.22.15.00.00.00</t>
  </si>
  <si>
    <t>Жылдық есепті дайындау жөніндегі қызметтер</t>
  </si>
  <si>
    <t>Услуги по подготовке годового отчета АО "РД КМГ" и его продвижению на рынке. Подготовка годового отчета за 2013 год, включая разработку дизайн-концепции и структуры, копирайтинг, подбор материалов и фотографий, верстка отчета, подготовка прочих языковых версий, печать, распространение, а также подготовка электронной версии отчета.</t>
  </si>
  <si>
    <t>«ҚМГ» БӨ» АҚ-ның жылдық есебін дайындау және оны рынокта ілгерілету жөніндегі қызмет көрсетулер. Дизайн-тұжырымдама мен құрылымды әзірлеуді, копирайтингті, материалдар мен фото суреттерді іріктеуді, есепті беттеуді, өзге тілдердегі нұсқаларын дайындауды, басып шығаруды, таратуды, сондай-ақ есептің электрондық нұсқасын дайындауды қоса алғанда 2013 жылға арналған жылдық есепті дайындау</t>
  </si>
  <si>
    <t>94.11.10.15.10.10.00</t>
  </si>
  <si>
    <t xml:space="preserve">Услуги по связям с инвесторами </t>
  </si>
  <si>
    <t xml:space="preserve">Инвесторлармен байланыстар бойынша 
іс-шараларды қолдау жөніндегі қызметтер
</t>
  </si>
  <si>
    <t>Коммуникация с инвесторами, акционерами, инвестиционными банками</t>
  </si>
  <si>
    <t xml:space="preserve">
Халықаралық талаптарға сай инвесторлармен, акционерлермен, инвестициялық банктермен қарым-қатынастар
</t>
  </si>
  <si>
    <t>Услуги по поддержке мероприятий по связям с инвесторами. Стандартный набор услуг, обычно оплачивается ежемесячно и дает возможность обращаться к консультантам в любое время по текущим вопросам, включая квартальные финансовые пресс-релизы, обновление стандартных презентаций для инвесторов, поддержка участия в инвестиционных мероприятиях и ряд организационных услуг на проектной основе, в том числе ежегодное исследование структуры акционеров, proxy solicitation.</t>
  </si>
  <si>
    <t xml:space="preserve">Инвесторлармен байланыстар бойынша 
іс-шараларды қолдау жөніндегі қызметтер. Қызметтердің стандартты жиынтығы үшін төлем әдетте ай сайын жүргізіледі және ағымдағы мәселелер бойынша кеңесшілерге кез келген уақытта хабарласуға мүмкіндік береді, оның ішінде тоқсандық қаржылық баспасөз-релиздер, инвесторлар үшін стандартты тұсаукесерлерді жаңарту, инвестициялық іс-шараларға қатысуды қолдау және акционерлердің құрылымын жыл сайын зерттеуді қоса есептегенде жобалық негіздегі ұйымдастырулық қызмет көрсетулер, proxy solicitation.
</t>
  </si>
  <si>
    <t>70.22.17.16.10.10.00</t>
  </si>
  <si>
    <t>Услуги по подготовке отчета о деятельности компании</t>
  </si>
  <si>
    <t xml:space="preserve">
Тұрақты даму саласында есеп дайындау жөніндегі қызметтер
</t>
  </si>
  <si>
    <t>Комплекс услуг по подготовке отчета о деятельности компании</t>
  </si>
  <si>
    <t>Дизайн-тұжырымдама мен құрылымды әзірлеуді, беттеуді, үш тілдегі нұсқаны, интерактивті нұсқаны жасауды, басып шығаруды, таратуды қоса алғанда GRI 3.1. Тұрақты даму саласындағы есептілік жөніндегі нұсқаулықтың талаптарына сәйкес Тұрақты даму саласындағы есепті дайындау</t>
  </si>
  <si>
    <t>Услуги по разработке печатной и электронной  версии Отчета 
в области устойчивого развития АО «РД КазМунайГаз».
Подготовка Отчета  в области устойчивого развития в соответствии с требованиями Руководства по отчетности в области устойчивого развития GRI 3.1, включая разработку дизайн-концепции и структуры,  верстку, подготовку трех языковых версий, интерактивной версии, печать, распространение.</t>
  </si>
  <si>
    <t xml:space="preserve"> Дизайн-тұжырымдама мен құрылымды әзірлеуді, беттеуді, үш тілдегі нұсқаны, интерактивті нұсқаны жасауды, басып шығаруды, таратуды қоса алғанда GRI 3.1. Тұрақты даму саласындағы есептілік жөніндегі нұсқаулықтың талаптарына сәйкес Тұрақты даму саласындағы есепті дайындау</t>
  </si>
  <si>
    <t>62.09.20.20.80.00.00</t>
  </si>
  <si>
    <t>Услуги по предоставлению доступа к информационным ресурсам, находящимся в сети Интернет</t>
  </si>
  <si>
    <t>Интернет желілеріндегі ақпараттық қорларға кіруге рұқсат беру жөніндегі қызметтер</t>
  </si>
  <si>
    <t>Услуги по предоставлению доступа к информационным ресурсам, находящимся в сети Интернет (сертификация пользователей, получение доступа и др.)</t>
  </si>
  <si>
    <t>Интернет желілеріндегі ақпараттық қорларға кіруге рұқсат беру жөніндегі қызметтер (пайдаланушыларды сертификаттау, кіруге рұқсат және т.б,)</t>
  </si>
  <si>
    <t>Услуги по предоставлению доступа к Информационно-аналитическому сервису «Thomson», находящегося  в сети Интернет, для целей мониторинга и анализа состояния мировых рынков энергоресурсов и услуги по предоставлению информационных материалов с целью изучения финансовых рынков и анализа деятельности публичных компаний (сертификация пользователей, получение доступа и др.)</t>
  </si>
  <si>
    <t>Әлемдік энергоресурстар рыногының мониторингі мен жай-күйін талдау мақсатында  Интернет торабында бар Thomson ақпараттық-талдау сервисіне кіру рұқсатын беру жөніндегі қызмет көрсетулер және қаржылық рыноктарды зерделеу және ашық компаниялардың қызметін талдау мақсатында ақпараттық материалдар ұсыну жөніндегі қызмет көрсетулер (пайдаланушыларды сертификаттау, кіруге рұқсат және т.б,).</t>
  </si>
  <si>
    <t>100 % авансовый 30 р.д. с момента подписания акта приема-передачи</t>
  </si>
  <si>
    <t>62.09.20.20.70.00.00</t>
  </si>
  <si>
    <t>Услуги по предоставлению программного терминала в пользование</t>
  </si>
  <si>
    <t xml:space="preserve">Бағдарламалық терминалды пайдалануға беру </t>
  </si>
  <si>
    <t>Информационные услуги по предоставлению в пользование программного терминала</t>
  </si>
  <si>
    <t>Ғаламтор желілерінде орналасқан ақпараттық ресурстарға рұқсат беру бойынша қызметтер (рұқсат алу, пайдаланушыларды сертификаттау және т.б.)</t>
  </si>
  <si>
    <t>Услуги по предоставлению  информационно-аналитического программного терминала "Bloomberg Professional" в пользование.(сертификация пользователей, получение доступа и др.). Услуги включают предоставление информации международными информационными агентствами, информационно-аналитическими изданиями для целей мониторинга и анализа состояния мировых рынков энергоресурсов и услуги по предоставлению информационных материалов с целью изучения финансовых рынков и анализа деятельности публичных компаний для АО "РД "КМГ"</t>
  </si>
  <si>
    <t>Bloomberg Professional ақпараттық-талдау бағдарламалық терминалды пайдалануға беру жөніндегі қызмет көрсетулер (пайдаланушыларды сертификаттау, кіруге рұқсат және т.б,). Қызмет көрсетулерге «ҚМГ» БӨ» АҚ үшін әлемдік энергоресурстар рыногының мониторингі мен жай-күйін талдау мақсатында халықаралық ақпараттық агенттіктердің, ақпараттық-талдау басылымдардың ақпараттар ұсынуы және ашық компаниялардың қызметін талдау мақсатында ақпараттық материалдар ұсыну жөніндегі қызмет көрсетулер.</t>
  </si>
  <si>
    <t>63.12.10.20.20.00.00</t>
  </si>
  <si>
    <t>Услуги по сопровождению и технической поддержке веб-портала</t>
  </si>
  <si>
    <t>Веб-порталды техникалық қолдау жөніндегі қызметтер</t>
  </si>
  <si>
    <t>Веб-порталды жүргізу және техникалық қолдау жөніндегі қызметтер</t>
  </si>
  <si>
    <t xml:space="preserve"> Услуги по предоставлению доступа к порталу "Regulatory News Service London Stock Exchange".  Сопровождение и техническая поддержка веб-портала</t>
  </si>
  <si>
    <t>RNS London Stock Exchange порталына кіру рұқсатын беру жөніндегі қызмет көрсетулер. Веб-порталды жүргізу және техникалық қолдау</t>
  </si>
  <si>
    <t>63.11.12.10.00.00.00</t>
  </si>
  <si>
    <t>Услуги по технической поддержке сайтов</t>
  </si>
  <si>
    <t>Сайттарды техникалық қолдау жөніндегі қызметтер</t>
  </si>
  <si>
    <t>Услуги по технической поддержке сайта в работоспособном состоянии, улучшению его функциональных возможностей.</t>
  </si>
  <si>
    <t>Сайттың қалыпты жұмыс істеуін, оның функционалдық мүмкіндіктерінің жақсаруын техникалық қолдау жөніндегі қызметтер</t>
  </si>
  <si>
    <t>Услуги по сопровождению и обновлению коопоративного веб-сайта (включая его продвижение). Техническая поддержка сайта в работоспособном состоянии, улучшению его функциональных возможностей, а также услуги по внесению изменений в дизайн сайта в сторону улучшения его внешнего вида.</t>
  </si>
  <si>
    <t>Корпоративтік веб-сайтты жүргізу және жаңарту (оны ілгерілетуді қоса есептегенде) жөніндегі қызмет көрсетулер. Сайттың қалыпты жұмыс істеуін, оның функционалдық мүмкіндіктерінің жақсаруын техникалық қолдау, сондай-ақ сайттың дизайнына оның сыртқы көрінісін жақсарту жағына қарай өзгертулер енгізу жөніндегі қызмет көрсетулер</t>
  </si>
  <si>
    <t>73.12.19.30.35.00.00</t>
  </si>
  <si>
    <t>Ақпараттарды шетелдік бұқаралық ақпарат құралдарында орналастыру жөніндегі қызметтер</t>
  </si>
  <si>
    <t>Страны Европы, США</t>
  </si>
  <si>
    <t>30 У</t>
  </si>
  <si>
    <t>31 У</t>
  </si>
  <si>
    <t>32 У</t>
  </si>
  <si>
    <t>33 У</t>
  </si>
  <si>
    <t>34 У</t>
  </si>
  <si>
    <t>35 У</t>
  </si>
  <si>
    <t>36 У</t>
  </si>
  <si>
    <t>37 У</t>
  </si>
  <si>
    <t>С даты заключения договора и до 30 апреля 2014 года</t>
  </si>
  <si>
    <t>Техникалық қолдау ақпарат жүйесінің қызметі</t>
  </si>
  <si>
    <t>Техническое сопровождение системы SAS FM</t>
  </si>
  <si>
    <t>SAS FM жүйесінің техниқалық қолдау</t>
  </si>
  <si>
    <t>38 У</t>
  </si>
  <si>
    <t>74.20.23.30.00.00.00</t>
  </si>
  <si>
    <t xml:space="preserve">Услуги по фотографированию и видеосъемке </t>
  </si>
  <si>
    <t>Фотоға түсіру және бейнеге түсіру қызметтері</t>
  </si>
  <si>
    <t>Услуги по фотографированию и видеосъемке</t>
  </si>
  <si>
    <r>
      <t>Корпоративті шараларды фото және бейне таспаға түсіру қызметтері.</t>
    </r>
    <r>
      <rPr>
        <sz val="12"/>
        <rFont val="Times New Roman"/>
        <family val="1"/>
        <charset val="204"/>
      </rPr>
      <t xml:space="preserve">               Фото және бейнетаспаға түсіру, басып шығару қызметтері, фото және бейне материалдарды жазу</t>
    </r>
  </si>
  <si>
    <t>73.12.19.30.00.00.00</t>
  </si>
  <si>
    <t xml:space="preserve">Услуги по размещению информационно-агитационных материалов  в средствах массовой информации </t>
  </si>
  <si>
    <t>Ақпараттық - үгіт-насихаттық материалдарды  бұқаралық ақпарат құралдарына орналастыру жөніндегі қызметтер</t>
  </si>
  <si>
    <t>Ақпараттық материалдарды  аймақтық баспасөз және электрондық БАҚ-тарға орналастыру жөніндегі қызметтер. Имидждік материалдарды, жарнамалық модулдер мен ақпараттық хабарламаларды  дайындау және жалпы орналастыру алаңы кемінде 160 000 см2, сондай-ақ сюжеттердің жалпы хронометражы - 280 мин. аймақтық баспасөз және электрондық БАҚ-тарға орналастыру</t>
  </si>
  <si>
    <t xml:space="preserve"> г.Астана</t>
  </si>
  <si>
    <t>Ақпараттық материалдарды  отандық баспасөз БАҚ-тарына орналастыру жөніндегі қызметтер. Имидждік материалдарды, жарнамалық модулдер мен ақпараттық хабарламаларды  дайындау және жалпы орналастыру алаңы кемінде 175 200 см2, отандық БАҚ-тарға орналастыру</t>
  </si>
  <si>
    <t>82.30.11.12.00.00.00</t>
  </si>
  <si>
    <t>Услуги по организации пресс-конференции</t>
  </si>
  <si>
    <t xml:space="preserve"> Баспасөз-конференцияларын ұйымдастыру жөніндегі қызметтер</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</si>
  <si>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</si>
  <si>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Баспасөз-конференцияларын ұйымдастыру жөніндегі қызметтер кешені (шақыру билеттерін дайындау және тарату, іс-шаралар өткізу орындарын жалға алу, мерекелік кеш өтетін жерлерді безендіру, мерекелік кеш бағдарламасын ұйымдастыру, БАҚ-пен жұмыс жасау және басқалары)</t>
  </si>
  <si>
    <t>Баспасөз-турларды, форумдарды, семинарларды, баспасөз-конференцияларын, шығармашылық  конкурстарды, тренингтерді және  журналистермен, сондай-ақ кәсіподақ комитеттерімен кездесулерді ұйымдастыру жөніндегі қызметтер</t>
  </si>
  <si>
    <t>63.99.10.30.00.00.00</t>
  </si>
  <si>
    <t>Услуги информационные</t>
  </si>
  <si>
    <t>Қызмет атқарулар ақпараттық</t>
  </si>
  <si>
    <t>Услуги по предоставлению и (или) обработке информации</t>
  </si>
  <si>
    <t>Қызмет атқарулар ша жібер- және(қарамастан немесе қарамастан) ақпараттың өңдеуінің</t>
  </si>
  <si>
    <t xml:space="preserve">Отандық ақпараттық агенттіктердегі жаңалықтар лентасына жазылу. "Интерфакс-Казахстан" ақпараттық агенттігі жаңалықтарының электронды лентасына жазылу
</t>
  </si>
  <si>
    <t>58.19.10.10.10.10.00</t>
  </si>
  <si>
    <t>Услуги по изданию корпоративной газеты</t>
  </si>
  <si>
    <t>Корпоративтік  газетін шығару жөніндегі қызметтер</t>
  </si>
  <si>
    <t>Услуги по изданию корпоративной газеты. Түрлі-түсті ақ қағазға (90 гр.) басылымының  тиражы 8000 екі рет айына, форматы А3, корпоративішілік газетті басу. Қызмет көрсету өзіне газетті басуды, іріктеуді, кесуді, расфальцовкалауды, орауды, экспедициялауды, адресаттарға жеткізуді, аудармашылардың, журналистердің және газет шығару үшін қажетті басқа мамандардың қызметтерін қамтыйды</t>
  </si>
  <si>
    <t>53.10.11.30.12.00.00</t>
  </si>
  <si>
    <t>Услуги по подписке на периодические издания</t>
  </si>
  <si>
    <t>Мерзімдік басылымдарға жазылу қызметі</t>
  </si>
  <si>
    <t>Услуги по подписке на газеты и журналы</t>
  </si>
  <si>
    <t>Газетке және журналдарға жазылу қызметі</t>
  </si>
  <si>
    <t>Қағазға басылған мерзімді баспасөз басылымдарын сатып алу (жазылу) жөніндегі қызметтер. Қазақстан Республикасында және шет елдерде шығатын газеттер мен журналдарға жазылу</t>
  </si>
  <si>
    <t>г.Актау, ИЦ</t>
  </si>
  <si>
    <t>39 У</t>
  </si>
  <si>
    <t>40 У</t>
  </si>
  <si>
    <t>41 У</t>
  </si>
  <si>
    <t>42 У</t>
  </si>
  <si>
    <t>43 У</t>
  </si>
  <si>
    <t>44 У</t>
  </si>
  <si>
    <t>45 У</t>
  </si>
  <si>
    <t>46 У</t>
  </si>
  <si>
    <r>
      <rPr>
        <sz val="10"/>
        <color indexed="8"/>
        <rFont val="Times New Roman"/>
        <family val="1"/>
        <charset val="204"/>
      </rPr>
      <t>Услуги по фото-видеосъемке корпоративных мероприятий, проведение фото туров и фото-сессий.   Фото-видеосъемка, услуги  печати, перезапись фото и видео-материалов</t>
    </r>
  </si>
  <si>
    <r>
      <rPr>
        <sz val="10"/>
        <color indexed="8"/>
        <rFont val="Times New Roman"/>
        <family val="1"/>
        <charset val="204"/>
      </rPr>
      <t>Услуги по размещению информационных материалов в региональных печатных и электронных СМИ.                          Подготовка и размещение имиджевых материалов, рекламных модулей и информационных сообщений в региональных печатных и электронных СМИ, с общей площадью размещения не менее 160 000 см2, а также общим хронометражом сюжетов- 280 мин.</t>
    </r>
  </si>
  <si>
    <r>
      <rPr>
        <sz val="10"/>
        <color indexed="8"/>
        <rFont val="Times New Roman"/>
        <family val="1"/>
        <charset val="204"/>
      </rPr>
      <t>Услуги по размещению  информационных материалов в отечественных печатных СМИ.      Подготовка и размещение имиджевых материалов, рекламных модулей и информационных сообщений в отечественных СМИ, с общей площадью размещения не менее 175 200 см2</t>
    </r>
  </si>
  <si>
    <r>
      <t xml:space="preserve">Услуги по организации пресс-туров, форумов, семинаров, пресс-конференций, творческих конкурсов, тренингов и встреч с журналистами, а также с профсоюзными комитетами. </t>
    </r>
    <r>
      <rPr>
        <sz val="10"/>
        <color indexed="8"/>
        <rFont val="Times New Roman"/>
        <family val="1"/>
        <charset val="204"/>
      </rPr>
      <t>Организация пресс-туров, форумов, семинаров, пресс-конференций, творческих конкурсов, тренингов и встреч с журналистами, а также с профсоюзными комитетами по сферам деятельности компании.</t>
    </r>
  </si>
  <si>
    <r>
      <rPr>
        <sz val="10"/>
        <color indexed="8"/>
        <rFont val="Times New Roman"/>
        <family val="1"/>
        <charset val="204"/>
      </rPr>
      <t>Подписка на ленту новостей в отечественных информационных агентствах.                                   Подписка на электронную ленту новостей информационного агентства "Интерфакс-Казахстан"</t>
    </r>
  </si>
  <si>
    <r>
      <rPr>
        <sz val="10"/>
        <color indexed="8"/>
        <rFont val="Times New Roman"/>
        <family val="1"/>
        <charset val="204"/>
      </rPr>
      <t>Услуги по изданию корпоративной газеты.                                                 Печать внутрикорпоративной газеты, на цветной мелованной бумаге(90 гр.), с тиражом печати 8000 экз. 2 раза в месяц., формат А3. Услуга включает в себе допечатную подготовку, печать, подборку, резку, расфальцовку, упаковку, экспедирование, доставку газет до адресатов, услуги переводчиков, журналистов и других специалистов необходимых для издания газет.</t>
    </r>
  </si>
  <si>
    <r>
      <rPr>
        <sz val="10"/>
        <color indexed="8"/>
        <rFont val="Times New Roman"/>
        <family val="1"/>
        <charset val="204"/>
      </rPr>
      <t>Услуги по приобретению периодических печатных изданий на бумажном носителе (подписка). Подписка на газеты и журналы, выпускаемые в РК и зарубежом.</t>
    </r>
  </si>
  <si>
    <t>Услуги по приобретению периодических печатных изданий на бумажном носителе (подписка). Подписка на газеты и журналы, выпускаемые в РК и зарубежом.</t>
  </si>
  <si>
    <t>Республика Казахстан</t>
  </si>
  <si>
    <t>47 У</t>
  </si>
  <si>
    <t>96.09.19.90.09.20.10</t>
  </si>
  <si>
    <t>Комплекс услуг по сервисному обслуживанию кабин для курения</t>
  </si>
  <si>
    <t>Темекі тартуға арналған кабиналарға сервистік қызмет көрсету</t>
  </si>
  <si>
    <t>Темекі тартуға арналған кабиналарға кешенді сервистік қызмет көрсету</t>
  </si>
  <si>
    <t>Услуги по сервисному обслуживанию кабин для курения в количестве 4 штук</t>
  </si>
  <si>
    <t>Төрт темекі тартуға арналған кабиналарға сервистік қызмет көрсету</t>
  </si>
  <si>
    <t>49.50.11.50.10.10.10</t>
  </si>
  <si>
    <t xml:space="preserve">Депрессорлық қосымдарды қолдану жөніндегі қызметтер </t>
  </si>
  <si>
    <t>Применение депрессорных присадок для обеспечения качества нефти при транспортировке</t>
  </si>
  <si>
    <t>Депрессорлық қосымдарды мұнайдың жүйесі бойынша тасымалдауға арналған талаптар  сәйкес келетін сапасын қамтамасыз ету үшін қолдану</t>
  </si>
  <si>
    <t>52.29.20.10.20.00.00</t>
  </si>
  <si>
    <t>Кедендік ресмдеу жөніндегі қызметтер</t>
  </si>
  <si>
    <t>Комплекс услуг по таможенному оформлению</t>
  </si>
  <si>
    <t>Кедендік ресмдеу жөніндегі қызметтердің жиынтығы</t>
  </si>
  <si>
    <t>Услуги по таможенному оформлению товаров (нефти), перемещаемых через таможенную границу Российской Федерации и Таможенного Союза</t>
  </si>
  <si>
    <t>Российская Федерация, г.Москва</t>
  </si>
  <si>
    <t>52.29.19.10.10.00.00</t>
  </si>
  <si>
    <t>Көліктік-экспедиторлық қызмет көрсету қызметтері</t>
  </si>
  <si>
    <t>Комплекс услуг по транспортно-экспедиторскому обслуживанию</t>
  </si>
  <si>
    <t>Көліктік-экспедиторлық қызмет көрсету жөніндегі қызметтердің жиынтығы</t>
  </si>
  <si>
    <r>
      <t>Транспортно-экспедиторские услуги, связанные с отгрузкой сырой нефти морским транспортом на морском терминале ЗАО "КТК-Р"</t>
    </r>
    <r>
      <rPr>
        <b/>
        <sz val="10"/>
        <color indexed="8"/>
        <rFont val="Times New Roman"/>
        <family val="1"/>
        <charset val="204"/>
      </rPr>
      <t xml:space="preserve"> </t>
    </r>
  </si>
  <si>
    <t>Теңіз көлігінің шикі мұнайды «КҚК-Р» ЖАҚ теңіз терминалында тиеуімен байланысты қөліктік-экспедиторлық қызмет көрсетулер</t>
  </si>
  <si>
    <t>74.90.12.30.10.00.00</t>
  </si>
  <si>
    <t>Услуги по оценке стоимости товарно-материальных ценностей</t>
  </si>
  <si>
    <t>Тауарлық, материалдық құндылықтарды бағалау қызметі</t>
  </si>
  <si>
    <t xml:space="preserve">Услуги по оценке (экспертиза) рыночной стоимости сырой нефти на экспорт </t>
  </si>
  <si>
    <t>Экспортталатын мұнайдың нарықтық құнын бағалау (экспертиза) қызмет көрсетулер</t>
  </si>
  <si>
    <t>Услуги по предоставлению лицензий на право использования программного обеспечения профессионального</t>
  </si>
  <si>
    <t>Кәсіби программалық қамтамасыз етуiн қолдану құқығына лицензиялардың беруi бойынша қызмет</t>
  </si>
  <si>
    <t>Қызмет атқарулар ша жібер- лицензиялардың құқыққа пайдалану құқықты айтылмыш бағдарламалық қамсыздандыруды лицензиаттың эвм беретін бағдарламалық қамсыздандырудың игерушіліктері  кәсіби. Бұл ретте лицензиат немесе қандайда болмасын авторлық мүліктік құқықтарды алмайды</t>
  </si>
  <si>
    <t>Услуги по сопровождению программного обеспечения  для оформления таможенных документов</t>
  </si>
  <si>
    <t>Кедендік құжаттарды ресімдеу үшін бағдарламалық қамтамасыз етуді жүргізу жөніндегі қызмет көрсетулер.</t>
  </si>
  <si>
    <t>63.99.10.40.00.00.00</t>
  </si>
  <si>
    <t>Услуги по предоставлению информации международной информационной организацией</t>
  </si>
  <si>
    <t>Халықаралық ақпараттық ұйымның ақпараттық қамтамассыз ету қызметі</t>
  </si>
  <si>
    <t xml:space="preserve">Подписка на ежедневные публикации ценового агентства на сырую нефть, стоимость фрахта нефтеналивных судов для перевозки нефти и перевозки светлых нефтепродуктов  </t>
  </si>
  <si>
    <t xml:space="preserve">Бағалар агенттігінің шикі мұнай, мұнай мен ашық мұнай өнімдерін тасымалдайтын мұнай тиейтін кемелердің фрахтысы құнының күнделікті жариялымдарына жазылу </t>
  </si>
  <si>
    <t xml:space="preserve">Информационно-аналитические издания по обзору международных рынков нефти и нефтепродуктов </t>
  </si>
  <si>
    <t>Халықаралық мұнай және мұнай өнімдері рыноктарын шолу жөніндегі ақпараттық-талдау басылымдары</t>
  </si>
  <si>
    <t xml:space="preserve">Услуги по информационному обеспечению котировками цен на нефть и нефтепродуктами в режиме реального времени </t>
  </si>
  <si>
    <t>Дәл уақытта режимінде мұнай мен мұнай өнімдерінің бағалар котировкалары бойынша ақпараттық қамтамасыз ету жөніндегі қызмет көрсетулер</t>
  </si>
  <si>
    <t>63.99.10.90.00.00.00</t>
  </si>
  <si>
    <t>Услуги информационные, не включенные в другие группировки прочие</t>
  </si>
  <si>
    <t>Басқа топтарға кіргізілмеген, басқа да ақпараттық  қызметтер</t>
  </si>
  <si>
    <t>Прочие виды деятельности информационных служб.</t>
  </si>
  <si>
    <t>Ақпараттық қызметтің басқа да түрлері</t>
  </si>
  <si>
    <t xml:space="preserve">Услуги по сопровождению программного обеспечения для расчета провозной платы Rail-Тариф </t>
  </si>
  <si>
    <t>Rail-Тариф тасу ақысын есептеу үшін бағдарламалық қамтамасыз етуді жүргізу жөніндегі қызмет көрсетулер</t>
  </si>
  <si>
    <t>авансовый платеж - 0%, оставшаяся часть в течение 5 р.д. с момента подписания акта выполненных работ</t>
  </si>
  <si>
    <t>по факту</t>
  </si>
  <si>
    <t>48 У</t>
  </si>
  <si>
    <t>49 У</t>
  </si>
  <si>
    <t>50 У</t>
  </si>
  <si>
    <t>51 У</t>
  </si>
  <si>
    <t>52 У</t>
  </si>
  <si>
    <t>53 У</t>
  </si>
  <si>
    <t>54 У</t>
  </si>
  <si>
    <t>55 У</t>
  </si>
  <si>
    <t>56 У</t>
  </si>
  <si>
    <t>Российская Федерация, г.Новороссийск</t>
  </si>
  <si>
    <t>Атырауская область, г.Атырау</t>
  </si>
  <si>
    <t>С даты заключения и до 31 июля 2014 года</t>
  </si>
  <si>
    <t>66.19.91.05.10.00.00</t>
  </si>
  <si>
    <t>Консультационные услуги в сфере рынка ценных бумаг</t>
  </si>
  <si>
    <t>Құнды қағаздар нарығы аясындағы консультациялық қызметтер</t>
  </si>
  <si>
    <t>Услуги консультационные в сфере рынка ценных бумаг по вопросам соблюдения требований регулирующих органов Великобритании</t>
  </si>
  <si>
    <t>Құнды қағаздар нарығы аясындағы Ұлыбританияның реттеуші органдарының талаптарын орындау сұрақтары бойынша консультациялық қызмет</t>
  </si>
  <si>
    <t>Консультационные услуги по проведению ежегодного обзора внутренних документов на соответствие применимым требованиям регулирующих органов Великобритании</t>
  </si>
  <si>
    <t>Ішкі құжаттардың Ұлыбританияның реттеуші органдарының қолданылатын талаптарына сәйкестігіне жыл сайын шолу жүргізу жөніндегі консультациялық қызмет көрсетулер</t>
  </si>
  <si>
    <t>61.90.10.10.10.10.00</t>
  </si>
  <si>
    <t xml:space="preserve">Услуги по предоставлению средств коммуникации для инициативного информирования </t>
  </si>
  <si>
    <t>Бастамашылық құлақтандыруға арналған коммуникация құралдарын ұсыну жөніндегі қызмет көрсетулер</t>
  </si>
  <si>
    <t xml:space="preserve">Услуги по предоставлению средств коммуникации для инициативного информирования в соответствии с регуляторными требованиями Великобритании. </t>
  </si>
  <si>
    <t xml:space="preserve">Ұлыбританияның реттеуші талаптарына сәйкес бастамашылық құлақтандыруға арналған коммуникация құралдарын ұсыну жөніндегі қызмет көрсетулер. </t>
  </si>
  <si>
    <t>57 У</t>
  </si>
  <si>
    <t>58 У</t>
  </si>
  <si>
    <t>2 Т</t>
  </si>
  <si>
    <t>Ұшқыннан оталатын двигателдер үшін өндірілген этилді емес және этилді: АИ-92</t>
  </si>
  <si>
    <t>Высокооктановый автомобильный бензин АИ-92</t>
  </si>
  <si>
    <t>Жоғары октанды АИ-92 автомиль бензині</t>
  </si>
  <si>
    <t>авансовый платеж - 30%, оставшаяся часть в течение 30 р.д. с момента подписания акта приема-передачи</t>
  </si>
  <si>
    <t xml:space="preserve"> г.Астана, г.Алматы, Мангистауская область, Атырауская область, Кызылординская область</t>
  </si>
  <si>
    <t>52.29.20.20.20.00.00</t>
  </si>
  <si>
    <t>Услуги транспортные вспомогательные и дополнительные прочие, не включенные в другие группировки</t>
  </si>
  <si>
    <t>Басқа топтамаларға кіргізілмеген көліктік, қосалқы және басқа да қосымша қызметтер</t>
  </si>
  <si>
    <t>Услуги автотранспорта для сопровождения инженерно-геологических работ филиала «Инженерный центр» на месторождениях АО "Озенмунайгаз"- 58 656 маш. час</t>
  </si>
  <si>
    <t>"Өзенмұнайгаз" АҚ кен орындарында "Инженерлік орталық" филиалының инженерлік-геологиялық жұмыстарын алып жүру үшін автокөліктік қызмет көрсету -  58 656 м.с.</t>
  </si>
  <si>
    <t>авансовый платеж - 0%, оставшаяся часть в течение 30 рабочих дней с  момента представления оригинала счета-фактуры и оригинала акта выполненных работ</t>
  </si>
  <si>
    <t>Услуги автотранспорта для сопровождения инженерно-геологических работ филиала «Инженерный центр» на месторождениях АО "Эмбамунайгаз" -               39 270 маш.час</t>
  </si>
  <si>
    <t>"Ембімұнайгаз" АҚ кен орындарында "Инженерлік орталық" филиалының инженерлік-геологиялық жұмыстарын алып жүру үшін автокөліктік қызмет көрсету -39 270 м.с.</t>
  </si>
  <si>
    <t xml:space="preserve">Услуги информационные </t>
  </si>
  <si>
    <t>Ақпараттың кызметтер</t>
  </si>
  <si>
    <t xml:space="preserve">Услуги по предоставлению и (или) обработке информации  </t>
  </si>
  <si>
    <t>Ақпаратты жеткізу және өңдеу қызметтері</t>
  </si>
  <si>
    <t>Услуги по информационно-аналитическому обеспечению по деятельности нефтегазовой отрасли РК</t>
  </si>
  <si>
    <t>ҚР мұнай-газ саласының қызметі бойынша ақпараттық-талдаулық қамтамасыз ету жөніндегі қызмет көрсетулер</t>
  </si>
  <si>
    <t>59 У</t>
  </si>
  <si>
    <t>60 У</t>
  </si>
  <si>
    <t>61 У</t>
  </si>
  <si>
    <t>26.20.21.01.16.12.10.27.1</t>
  </si>
  <si>
    <t>Ленточная библиотека</t>
  </si>
  <si>
    <t>Таспалы кітапхана</t>
  </si>
  <si>
    <t>Накопитель типа LTO, число картриджей свыше 54</t>
  </si>
  <si>
    <t>LTO типті жинақтаушы, картридждер саны 54-тен жоғары</t>
  </si>
  <si>
    <t>Авансовый платеж - 0%, оставшаяся часть в течение 30 р.д. с момента подписания акта приема-передачи</t>
  </si>
  <si>
    <t>штука</t>
  </si>
  <si>
    <t>3 Т</t>
  </si>
  <si>
    <t>61.90.10.10.00.00.00</t>
  </si>
  <si>
    <t>Услуги телекоммуникационные</t>
  </si>
  <si>
    <t>Телекоммуникациялық қызметтерін көрсету</t>
  </si>
  <si>
    <t>Предоставление услуг видеоконференц связи, доступа к сети Интернет, каналам передачи данных, международной и междугородней связи и SIP телефонии</t>
  </si>
  <si>
    <t>Бейне-конференция байланыс, Ғаламтор желісіне, деректерді табыстау арнасына, халықаралық және қалааралық байланысқа шығу және SIP-телефония бойынша қызмет көрсету</t>
  </si>
  <si>
    <t>Услуги доступа к сети Интернет, каналам передачи данных, международной и междугородней связи</t>
  </si>
  <si>
    <t>Ғаламтор желісіне, деректерді табыстау арнасына, халықаралық және қалааралық байланысқа шығу бойынша қызмет көрсету</t>
  </si>
  <si>
    <t>61.10.11.06.01.00.00</t>
  </si>
  <si>
    <t>Услуги телефонной связи</t>
  </si>
  <si>
    <t>Телефон байланысы қызметі</t>
  </si>
  <si>
    <t>Услуги фиксированной местной, междугородней, международной телефонной связи  - доступ и пользование</t>
  </si>
  <si>
    <t>Бекітілген жергілікті, қалааралық, халықаралық телефон байланысы қызметі – қол жеткізу және пайдалану</t>
  </si>
  <si>
    <t>Услуги организации оперативной производственной связи Билайн</t>
  </si>
  <si>
    <t>Билайн жедел өндірістік байланысын ұйымдастыру жөніндегі қызмет көрсетулер</t>
  </si>
  <si>
    <t>Услуги организации оперативной производственной связи Кселл</t>
  </si>
  <si>
    <t>Кселл жедел өндірістік байланысын ұйымдастыру жөніндегі қызмет көрсетулер</t>
  </si>
  <si>
    <t>61.20.11.10.00.00.00</t>
  </si>
  <si>
    <t xml:space="preserve">Услуги мобильной связи </t>
  </si>
  <si>
    <t>Ұялы байланыс қызметі – қол жеткізу және пайдалану</t>
  </si>
  <si>
    <t>Услуги мобильной связи - доступ и пользование</t>
  </si>
  <si>
    <t>Сотовая связь для руководства и сотрудников</t>
  </si>
  <si>
    <t>Басшылар және әріптестер үшін ұялы байланыс қызметтері</t>
  </si>
  <si>
    <t>62.09.20.10.10.20.00</t>
  </si>
  <si>
    <t>Услуги по администрированию и техническому обслуживанию программно-аппаратного комплекса</t>
  </si>
  <si>
    <t>Бағдарлама-аппараттық кешенге техникалық және әкімшілік басқару қызметін көрсету</t>
  </si>
  <si>
    <t>Услуги по техобслуживанию объектов ИТ-инфраструктуры</t>
  </si>
  <si>
    <t>ИТ-инфрақұрылымның объектілерін техникалық қызмет көрсетуі бойынша көмегі</t>
  </si>
  <si>
    <t xml:space="preserve"> ИТ-инфрақұрылымның объектілерін техникалық қызмет көрсетуі бойынша көмегі</t>
  </si>
  <si>
    <t>84.24.19.10.10.00.00</t>
  </si>
  <si>
    <t>Услуги по техническому обслуживанию и ремонту систем охранно-пожарной безопасности</t>
  </si>
  <si>
    <t>Күзет-өрт қауіпсіздігі жүйелеріне техникалық қызмет көрсету және жөндеу жөніндегі қызметтер</t>
  </si>
  <si>
    <t>Услуги по техническому обслуживанию интегрированной системы безопасности, автоматической пожарной сигнализации и автоматизированного пожаротушения</t>
  </si>
  <si>
    <t xml:space="preserve">Ықпалдастырылған  қауіпсіздік жүйелеріне, автоматты өрт дабылына және автоматтандырылған өрт сөндіруге техникалық қызмет көрсету жөніндегі қызметтер  </t>
  </si>
  <si>
    <t>61.10.20.02.00.00.00</t>
  </si>
  <si>
    <t>Услуги по эксплуатации и техобслуживанию коммутационно-передаточного оборудования</t>
  </si>
  <si>
    <t>Коммутациялық-беру жүйелерін пайдалану және техникалық қызмет көрсету қызметтері</t>
  </si>
  <si>
    <t>Услуги по эксплуатации и техобслуживанию коммутационно-передаточного оборудования с целью обеспечения прямой связи через   наземные линии связи</t>
  </si>
  <si>
    <t>Жер бетілік байланыс желілері арқылы тіке байланысты қамтамасыз ету мақсатында коммутациялық беру жабдықтарын пайдалану және техникалық қызмет көрсету қызметтері</t>
  </si>
  <si>
    <t>Бейнеконференс байланысқа техникалық қызмет көрсету қызметі</t>
  </si>
  <si>
    <t>62.09.20.10.17.00.00</t>
  </si>
  <si>
    <t>Услуги по администрированию и техническому обслуживанию прикладного программного обеспечения</t>
  </si>
  <si>
    <t>Қолданбалы бағдарламалық қамтамасыз етуді басқару және техникалық қызмет көрсету бойынша қызметтер</t>
  </si>
  <si>
    <t>Администрирование и техническое обслуживание программного обеспечения прикладного</t>
  </si>
  <si>
    <t>Қолданбалы бағдарламалық қамтамасыз етуді басқару және техникалық қызмет көрсету</t>
  </si>
  <si>
    <t>Услуги по техническому сопровождению системы электронного документооборота (Lotus Domino/Notes)</t>
  </si>
  <si>
    <t>Электронды құжат айналысын техникалық қолдау қызметі (Lotus Domino/Notes)</t>
  </si>
  <si>
    <t>Услуги по техническому сопровождению электронного архива (EMC Documentum)</t>
  </si>
  <si>
    <t>Электронды мұрағатты техникалық қолдау (EMC Documentum)</t>
  </si>
  <si>
    <t>Услуги по техническому сопровождению системы «Территориально-распределенный банк данных»</t>
  </si>
  <si>
    <t>«Территориалды бөлінген ақпараттар банкі» жүйесінің техникалық сүйемелдеуі бойынша қызметтер</t>
  </si>
  <si>
    <t>Өндірістік ақпараттық жүйелерді техникалық қолдау</t>
  </si>
  <si>
    <t>62 У</t>
  </si>
  <si>
    <t>63 У</t>
  </si>
  <si>
    <t>64 У</t>
  </si>
  <si>
    <t>65 У</t>
  </si>
  <si>
    <t>66 У</t>
  </si>
  <si>
    <t>67 У</t>
  </si>
  <si>
    <t>68 У</t>
  </si>
  <si>
    <t>69 У</t>
  </si>
  <si>
    <t>70 У</t>
  </si>
  <si>
    <t>71 У</t>
  </si>
  <si>
    <t>72 У</t>
  </si>
  <si>
    <t>73 У</t>
  </si>
  <si>
    <t>74 У</t>
  </si>
  <si>
    <t>75 У</t>
  </si>
  <si>
    <t>76 У</t>
  </si>
  <si>
    <t>77 У</t>
  </si>
  <si>
    <t>78 У</t>
  </si>
  <si>
    <t>79 У</t>
  </si>
  <si>
    <t>80 У</t>
  </si>
  <si>
    <t>г.Атырау, ИЦ</t>
  </si>
  <si>
    <t>итого по услугам</t>
  </si>
  <si>
    <t>Услуги по технической поддержке интеграционной сервисной шины</t>
  </si>
  <si>
    <t>Интеграциялық сервистік шинаны техникалық қолдау жөніндегі қызмет көрсетулер</t>
  </si>
  <si>
    <t>Ресей Федерациясының және Кеден Одағының  кедендік шекарасы арқылы өткізілетін тауарлырды кедендік ресімдеу жөніндегі қызмет көрсетулер</t>
  </si>
  <si>
    <t xml:space="preserve">Услуги по проведению верификации отчетов по техническому аудиту запасов активов АО «РД «КазМунайГаз» за 2011-2012 годы </t>
  </si>
  <si>
    <t>53.10.19.10.30.10.00</t>
  </si>
  <si>
    <t xml:space="preserve">Услуги почтовые </t>
  </si>
  <si>
    <t>Пошталық қызмет көрсетулер</t>
  </si>
  <si>
    <t>Прием, обработка, хранение, передача, перевозка, доставка почтовых отправлений</t>
  </si>
  <si>
    <t>Пошталық жөнелтімдерді қабылдау, өңдеу, сақтау, тапсыру, тасымалдау, жеткізу</t>
  </si>
  <si>
    <t>анасовый платеж - 0 %, оставшаяся часть в течении 30 рабочих дней с момента подписания акта выполненных работ</t>
  </si>
  <si>
    <t>74.30.11.10.05.00.00</t>
  </si>
  <si>
    <t>Услуги по устному и письменному переводу</t>
  </si>
  <si>
    <t>Ауызша және жазбаша аударма жөніндегі қызмет көрсетулер</t>
  </si>
  <si>
    <t>Аудармашының қызмет көрсетулері</t>
  </si>
  <si>
    <t>43.13.10.11.10.10.10</t>
  </si>
  <si>
    <t>Работы по испытанию поисково-разведочной скважины</t>
  </si>
  <si>
    <r>
      <rPr>
        <sz val="10"/>
        <rFont val="Calibri"/>
        <family val="2"/>
        <charset val="204"/>
      </rPr>
      <t>Ӏ</t>
    </r>
    <r>
      <rPr>
        <sz val="10"/>
        <rFont val="Times New Roman"/>
        <family val="1"/>
        <charset val="204"/>
      </rPr>
      <t>здест</t>
    </r>
    <r>
      <rPr>
        <sz val="10"/>
        <rFont val="Calibri"/>
        <family val="2"/>
        <charset val="204"/>
      </rPr>
      <t>i</t>
    </r>
    <r>
      <rPr>
        <sz val="10"/>
        <rFont val="Times New Roman"/>
        <family val="1"/>
        <charset val="204"/>
      </rPr>
      <t xml:space="preserve">ру-барлау </t>
    </r>
    <r>
      <rPr>
        <sz val="10"/>
        <rFont val="Calibri"/>
        <family val="2"/>
        <charset val="204"/>
      </rPr>
      <t>ұңғ</t>
    </r>
    <r>
      <rPr>
        <sz val="10"/>
        <rFont val="Times New Roman"/>
        <family val="1"/>
        <charset val="204"/>
      </rPr>
      <t>ымасында сына</t>
    </r>
    <r>
      <rPr>
        <sz val="10"/>
        <rFont val="Calibri"/>
        <family val="2"/>
        <charset val="204"/>
      </rPr>
      <t>қ</t>
    </r>
    <r>
      <rPr>
        <sz val="10"/>
        <rFont val="Times New Roman"/>
        <family val="1"/>
        <charset val="204"/>
      </rPr>
      <t xml:space="preserve">   </t>
    </r>
    <r>
      <rPr>
        <sz val="10"/>
        <rFont val="Calibri"/>
        <family val="2"/>
        <charset val="204"/>
      </rPr>
      <t>ө</t>
    </r>
    <r>
      <rPr>
        <sz val="10"/>
        <rFont val="Times New Roman"/>
        <family val="1"/>
        <charset val="204"/>
      </rPr>
      <t>тк</t>
    </r>
    <r>
      <rPr>
        <sz val="10"/>
        <rFont val="Calibri"/>
        <family val="2"/>
        <charset val="204"/>
      </rPr>
      <t>i</t>
    </r>
    <r>
      <rPr>
        <sz val="10"/>
        <rFont val="Times New Roman"/>
        <family val="1"/>
        <charset val="204"/>
      </rPr>
      <t>зу ж</t>
    </r>
    <r>
      <rPr>
        <sz val="10"/>
        <rFont val="Calibri"/>
        <family val="2"/>
        <charset val="204"/>
      </rPr>
      <t>ә</t>
    </r>
    <r>
      <rPr>
        <sz val="10"/>
        <rFont val="Times New Roman"/>
        <family val="1"/>
        <charset val="204"/>
      </rPr>
      <t xml:space="preserve">не  қосалқы жұмыстар </t>
    </r>
  </si>
  <si>
    <t xml:space="preserve">Работы по испытанию поисково-разведочной скважины СЗТ-1 на площади Тенге блока Узень и Карамандыбас   </t>
  </si>
  <si>
    <t xml:space="preserve">Өзен және Қарамаңдыбас ( Теңге құрылымы) блогындағы СЗТ-1  іздестіру-барлау ұңғымасында сынақ өткізу және қосалқы жұмыстар </t>
  </si>
  <si>
    <t>авансовый платеж - 0%, оставшаяся часть в течение 30 рабочих дней с момента подписания акта приема-передачи</t>
  </si>
  <si>
    <t xml:space="preserve">Работы по испытанию поисково-разведочной скважины С-1  на структуре Северный блока Каратон-Саркамыс </t>
  </si>
  <si>
    <t>Қаратон-Сарықамыс блогында (Северный алаңы) С-1 іздестіру-барлау ұңғымасын сынау және қосымша жұмыстар</t>
  </si>
  <si>
    <t>1 Р</t>
  </si>
  <si>
    <t>2 Р</t>
  </si>
  <si>
    <t>43.13.10.17.10.00.00</t>
  </si>
  <si>
    <t>Услуги вспомогательные по геофизической разведке</t>
  </si>
  <si>
    <t>Геофизикалық барлау  бойынша қосалқы қызметтер</t>
  </si>
  <si>
    <t xml:space="preserve">Услуги  ГИС, перфорации  скважины с установкой взрыв-пакера с записью PLT скв.СЗТ-1 на площади Тенге блока Узень и Карамандыбас </t>
  </si>
  <si>
    <t>Өзен-Қарамандыбас блогында (С-Б Тенге алаңы) СЗТ-1 іздестіру-барлау ұңғымасында геофизикалық зерттеулер мен тесу-жару жұмыстарын жүргізу бойынша қызметтер</t>
  </si>
  <si>
    <t xml:space="preserve">Услуги  ГИС, перфорации скважины с установкой взрыв-пакера с записью PLT скв.С-1 на структуре Северный блока Каратон-Саркамыс </t>
  </si>
  <si>
    <t>Қаратон-Сарқамыс блогында (Северный алаңы) С-1  іздестіру-барлау ұңғымасында геофизикалық зерттеулер мен тесу-жару жұмыстарын жүргізу бойынша қызметтер</t>
  </si>
  <si>
    <t>52.10.19.30.10.10.10</t>
  </si>
  <si>
    <t>Услуги по хранению кернового материала</t>
  </si>
  <si>
    <r>
      <t>Керн материалдарын са</t>
    </r>
    <r>
      <rPr>
        <sz val="10"/>
        <rFont val="Calibri"/>
        <family val="2"/>
        <charset val="204"/>
      </rPr>
      <t>қ</t>
    </r>
    <r>
      <rPr>
        <sz val="10"/>
        <rFont val="Times New Roman"/>
        <family val="1"/>
        <charset val="204"/>
      </rPr>
      <t>тау бойынша  қызметтер</t>
    </r>
  </si>
  <si>
    <t xml:space="preserve"> Қаратон-Сарықамыс блогы бойынша керн материалдарын сақтау бойынша қызметтер</t>
  </si>
  <si>
    <t>Услуги по хранению кернового материала по  территории, прилегающие к месторождениям Узень и Карамандыбас</t>
  </si>
  <si>
    <t>Өзен-Қарамандыбас блогы бойынша керн материалдарын сақтау бойынша қызметтер</t>
  </si>
  <si>
    <t>71.12.34.20.10.20.00</t>
  </si>
  <si>
    <t>Услуги по хранению сейсмических данных</t>
  </si>
  <si>
    <r>
      <t>Сейсмикалы</t>
    </r>
    <r>
      <rPr>
        <sz val="10"/>
        <rFont val="Calibri"/>
        <family val="2"/>
        <charset val="204"/>
      </rPr>
      <t>қ</t>
    </r>
    <r>
      <rPr>
        <sz val="10"/>
        <rFont val="Times New Roman"/>
        <family val="1"/>
        <charset val="204"/>
      </rPr>
      <t xml:space="preserve"> деректерд</t>
    </r>
    <r>
      <rPr>
        <sz val="10"/>
        <rFont val="Calibri"/>
        <family val="2"/>
        <charset val="204"/>
      </rPr>
      <t>i</t>
    </r>
    <r>
      <rPr>
        <sz val="10"/>
        <rFont val="Times New Roman"/>
        <family val="1"/>
        <charset val="204"/>
      </rPr>
      <t xml:space="preserve"> са</t>
    </r>
    <r>
      <rPr>
        <sz val="10"/>
        <rFont val="Calibri"/>
        <family val="2"/>
        <charset val="204"/>
      </rPr>
      <t>қ</t>
    </r>
    <r>
      <rPr>
        <sz val="10"/>
        <rFont val="Times New Roman"/>
        <family val="1"/>
        <charset val="204"/>
      </rPr>
      <t>тау кызмет</t>
    </r>
    <r>
      <rPr>
        <sz val="10"/>
        <rFont val="Calibri"/>
        <family val="2"/>
        <charset val="204"/>
      </rPr>
      <t>i</t>
    </r>
  </si>
  <si>
    <t>Комплекс услуг по хранению сейсмических данных</t>
  </si>
  <si>
    <t>Сейсмикалық деректердi сақтау кызметi</t>
  </si>
  <si>
    <t xml:space="preserve"> Услуги по хранению сейсмических картриджей по блоку Узень и Карамандыбас</t>
  </si>
  <si>
    <r>
      <t>Узен-Карамандыбас   блогы бойынша сейсмикалық картридждерді сақтау  қызмет</t>
    </r>
    <r>
      <rPr>
        <sz val="10"/>
        <rFont val="Calibri"/>
        <family val="2"/>
        <charset val="204"/>
      </rPr>
      <t>i</t>
    </r>
    <r>
      <rPr>
        <sz val="10"/>
        <rFont val="Times New Roman"/>
        <family val="1"/>
        <charset val="204"/>
      </rPr>
      <t>н көрсету</t>
    </r>
  </si>
  <si>
    <t>Қаратон -Сарықамыс блогы бойынша сейсмикалық деректерді сақтау, банк деректерін жүргізу және техникалық қызметтер көрсету бойынша қызметтер көрсету</t>
  </si>
  <si>
    <t>81 У</t>
  </si>
  <si>
    <t>82 У</t>
  </si>
  <si>
    <t>83 У</t>
  </si>
  <si>
    <t>84 У</t>
  </si>
  <si>
    <t>85 У</t>
  </si>
  <si>
    <t>86 У</t>
  </si>
  <si>
    <t>87 У</t>
  </si>
  <si>
    <t>88 У</t>
  </si>
  <si>
    <t>89 У</t>
  </si>
  <si>
    <t>ВСЕГО:</t>
  </si>
  <si>
    <t>90 У</t>
  </si>
  <si>
    <t>71.12.34.15.00.00.00</t>
  </si>
  <si>
    <t xml:space="preserve"> Пайдалы қазбалар қорлары бағалау қызметтері</t>
  </si>
  <si>
    <t>Услуги по оценке запасов полезных ископаемых</t>
  </si>
  <si>
    <r>
      <t>«ҚазМұнайГаз» БӨ» АҚ активтерінің 2011 ж</t>
    </r>
    <r>
      <rPr>
        <sz val="10"/>
        <color theme="1"/>
        <rFont val="Calibri"/>
        <family val="2"/>
        <charset val="204"/>
      </rPr>
      <t>ә</t>
    </r>
    <r>
      <rPr>
        <sz val="10"/>
        <color theme="1"/>
        <rFont val="Times New Roman"/>
        <family val="1"/>
        <charset val="204"/>
      </rPr>
      <t>не 2012жыл</t>
    </r>
    <r>
      <rPr>
        <sz val="10"/>
        <color theme="1"/>
        <rFont val="Calibri"/>
        <family val="2"/>
        <charset val="204"/>
      </rPr>
      <t>ғ</t>
    </r>
    <r>
      <rPr>
        <sz val="10"/>
        <color theme="1"/>
        <rFont val="Times New Roman"/>
        <family val="1"/>
        <charset val="204"/>
      </rPr>
      <t>ы техникалық аудитін</t>
    </r>
    <r>
      <rPr>
        <sz val="10"/>
        <color theme="1"/>
        <rFont val="Calibri"/>
        <family val="2"/>
        <charset val="204"/>
      </rPr>
      <t xml:space="preserve">iң </t>
    </r>
    <r>
      <rPr>
        <sz val="10"/>
        <color theme="1"/>
        <rFont val="Times New Roman"/>
        <family val="1"/>
        <charset val="204"/>
      </rPr>
      <t>запастарын  верификациялау</t>
    </r>
  </si>
  <si>
    <t>С даты заключения договора и до 31 марта 2014 года</t>
  </si>
  <si>
    <t>С даты заключения договора и до 31 мая 2014 года</t>
  </si>
  <si>
    <t>91 У</t>
  </si>
  <si>
    <t>92 У</t>
  </si>
  <si>
    <t>РК, Страны Европы, США, Восточной Азии (Сингапур, Гонконг, Китай) и в других странах по мере необходимости</t>
  </si>
  <si>
    <t>ОТПХ</t>
  </si>
  <si>
    <t>ОВХ</t>
  </si>
  <si>
    <t>ЭОТ</t>
  </si>
  <si>
    <t>ЦПЭ</t>
  </si>
  <si>
    <t>Приложение №1 к Инструкции о порядке составления и представления отчетности по вопросам закупок, утвержденной решением Правлением АО "Самрук-Казына (протокол № ____ от ______)</t>
  </si>
  <si>
    <t xml:space="preserve">                                                                                                                                                                                  </t>
  </si>
  <si>
    <t>с момента подписания и до 30 апреля 2014 года</t>
  </si>
  <si>
    <t xml:space="preserve">январь 2014 года </t>
  </si>
  <si>
    <t xml:space="preserve"> январь, февраль 2014 года</t>
  </si>
  <si>
    <t>58.29.50.20.13.00.00</t>
  </si>
  <si>
    <t xml:space="preserve">Утвержден приказом управляющего директора по коммерческим вопросам АО "РД "КазМунайГаз" Дуйсембекова Б.Ж. № 285/П от 12 декабря 2013 года  </t>
  </si>
  <si>
    <t>93 У</t>
  </si>
  <si>
    <t>70.22.11.18.05.10.00</t>
  </si>
  <si>
    <t>Услуги по обзору (бенчмаркинг) производственно - технических показателей нефтедобывающей отрасли.</t>
  </si>
  <si>
    <t>Мұнайгаз өндіру саласының өндірістік-техникалық көрсеткіштеріне шолу жасау   (бенчмаркинг) жөніндегі қызмет көрсетулер.</t>
  </si>
  <si>
    <t>В целях проведения обзора (бенчмаркинг) по удельным показателям в разрезе компаний нефтедобывающей отрасли.</t>
  </si>
  <si>
    <t>Мұнайгаз өндіру саласы компанияларының тұрғысындағы үлес салмағы бойынша шолу  (бенчмаркинг) жүргізу мақсатында.</t>
  </si>
  <si>
    <t xml:space="preserve">С даты заключения договора по 25 апреля 2014 года </t>
  </si>
  <si>
    <t>Авансовый платеж-0%, промежуточные платежи в течении 30 рабочих дней с момента подписания акта выполненных работ.</t>
  </si>
  <si>
    <t>37-1 У</t>
  </si>
  <si>
    <t>авансовый платеж - 25% от общей суммы договора на ежеквартальной основе в течение 30 р.д. с момента получение заказчиком оригинала счет фактуры</t>
  </si>
  <si>
    <t>столбец - 11, 15</t>
  </si>
  <si>
    <t>94 У</t>
  </si>
  <si>
    <t>95 У</t>
  </si>
  <si>
    <t>74.90.12.19.14.00.00</t>
  </si>
  <si>
    <t>Услуги коммерческие брокерские на рынке ценных бумаг</t>
  </si>
  <si>
    <t>Бағалы қағаздар рыногындағы коммерциялық брокерлік қызметтер</t>
  </si>
  <si>
    <t>Посреднические коммерческие услуги на рынке ценных бумаг</t>
  </si>
  <si>
    <t>Бағалы қағаздар рыногындағы делдалдық коммерциялық қызметтер</t>
  </si>
  <si>
    <t>Услуги корпоративного брокера для АО "РД "КазМунайГаз". Рекомендации по предоставлению информации, обзор динамики курса акций Компании, рекомендации по дивидендной политике и выплатах, подготовка отчета по ценным бумагам Компании и анализ рынка, рекомендации по рыночной ситуации в связи с предполагаемыми стратегическими сделками</t>
  </si>
  <si>
    <t>Бағалы қағаздар рыногындағы коммерциялық брокерлік қызметтер. Ақпараттар ұсыну жөніндегі ұсынымдар, Компания акцияларының бағамы серпінін шолу, дивидендтік саясат пен төлемдер жөніндегі ұсынымдар, Компанияның бағалы қағаздары жөніндегі есепті дайындау және рынокты талдау, болжамды стратегиялық мәмілелер жасауға байланысты рыноктық жағдай жөніндегі ұсынымдар.</t>
  </si>
  <si>
    <t>64.19.14.52.10.10.00</t>
  </si>
  <si>
    <t>Услуги по организации и сопровождению роуд-шоу компании-эмитента</t>
  </si>
  <si>
    <t xml:space="preserve">Роуд-шоу ұйымдастыру жөніндегі қызметтер </t>
  </si>
  <si>
    <t>Комплекс услуг по организации и сопровождению роуд-шоу компании-эмитента</t>
  </si>
  <si>
    <t>Услуги по организации роуд-шоу. Полный спектр услуг по организации роуд шоу, включая  таргетирование, организационные вопросы. Услуги по стратегическому и техническому сопровождению при проведении роуд шоу Заказчика</t>
  </si>
  <si>
    <t>Таргеттеуді, ұйымдастырулық мәселелерді қоса алғанда роуд-шоу ұйымдастыру жөніндегі қызмет көрсетулер. Тапсырысшының роуд-шоуын өткізу кезінде стратегиялық және техникалық жүргізу жөніндегі қызмет көрсетулер</t>
  </si>
  <si>
    <t xml:space="preserve">США, Великобритания, Европа,  Азия (Восточная Азия и Юго-Восточная Азия), Казахстан и другие страны по требованию Заказчика. </t>
  </si>
  <si>
    <t>96 У</t>
  </si>
  <si>
    <t>74.90.12.20.13.00.00</t>
  </si>
  <si>
    <t>Услуги по оценке имущества</t>
  </si>
  <si>
    <t>Мүлікті бағалау қызметтері</t>
  </si>
  <si>
    <t>Комплекс услуг по оценке имущества</t>
  </si>
  <si>
    <t>Мүлікті бағалауға арналған қызметтер комплексі</t>
  </si>
  <si>
    <t>Услуги по оценке стоимости в рамках страхования имущества</t>
  </si>
  <si>
    <t>Мүлікті сақтандыру барысында мүлікті бағалауға арналған қызметтер</t>
  </si>
  <si>
    <t xml:space="preserve">Акмолинская область, г.Астана; Мангистауская область, г.Актау; Атырауская область, г.Атырау </t>
  </si>
  <si>
    <t>авансовый платеж - 50%</t>
  </si>
  <si>
    <t>59-1 У</t>
  </si>
  <si>
    <t>2014</t>
  </si>
  <si>
    <t>столбец - 6, 7, 11, 20, 21</t>
  </si>
  <si>
    <t>Услуги автотранспорта для сопровождения инженерно-геологических работ филиала «Инженерный центр» на месторождениях АО "Озенмунайгаз"</t>
  </si>
  <si>
    <t>"Өзенмұнайгаз" АҚ кен орындарында "Инженерлік орталық" филиалының инженерлік-геологиялық жұмыстарын алып жүру үшін автокөліктік қызмет көрсету</t>
  </si>
  <si>
    <t>60-1 У</t>
  </si>
  <si>
    <t>Услуги автотранспорта для сопровождения инженерно-геологических работ филиала «Инженерный центр» на месторождениях АО "Эмбамунайгаз"</t>
  </si>
  <si>
    <t>"Ембімұнайгаз" АҚ кен орындарында "Инженерлік орталық" филиалының инженерлік-геологиялық жұмыстарын алып жүру үшін автокөліктік қызмет көрсету</t>
  </si>
  <si>
    <t>97 У</t>
  </si>
  <si>
    <t>98 У</t>
  </si>
  <si>
    <t xml:space="preserve"> январь 2014 года</t>
  </si>
  <si>
    <t xml:space="preserve"> январь-февраль</t>
  </si>
  <si>
    <t>99 У</t>
  </si>
  <si>
    <t>51.10.12.10.10.00.00</t>
  </si>
  <si>
    <t>Услуги по пассажирским перевозкам внутренними самолетами чартерными рейсами, не подчиняющимся расписанию</t>
  </si>
  <si>
    <t>Ішкі ұшақтармен кестеге бағынбайтын чартерлік рейстермен жолаушылар тасымалдау жөніндегі қызметтер</t>
  </si>
  <si>
    <t xml:space="preserve">Услуги по организации авиационных рейсов  </t>
  </si>
  <si>
    <t>Чартерлік авиарейстер ұйымдастыру</t>
  </si>
  <si>
    <t>по территории РК</t>
  </si>
  <si>
    <t>100 У</t>
  </si>
  <si>
    <t>101 У</t>
  </si>
  <si>
    <t>71.12.31.10.00.00.00</t>
  </si>
  <si>
    <t xml:space="preserve">Услуги консультационные в области геологии и геофизики </t>
  </si>
  <si>
    <r>
      <t>Кен орындарын зерттеу жөніндегі геологиялы</t>
    </r>
    <r>
      <rPr>
        <sz val="10"/>
        <rFont val="Calibri"/>
        <family val="2"/>
        <charset val="204"/>
      </rPr>
      <t>қ</t>
    </r>
    <r>
      <rPr>
        <sz val="10"/>
        <rFont val="Times New Roman"/>
        <family val="1"/>
      </rPr>
      <t xml:space="preserve"> ж</t>
    </r>
    <r>
      <rPr>
        <sz val="10"/>
        <rFont val="Calibri"/>
        <family val="2"/>
        <charset val="204"/>
      </rPr>
      <t>ә</t>
    </r>
    <r>
      <rPr>
        <sz val="10"/>
        <rFont val="Times New Roman"/>
        <family val="1"/>
      </rPr>
      <t>не геофизикалы</t>
    </r>
    <r>
      <rPr>
        <sz val="10"/>
        <rFont val="Calibri"/>
        <family val="2"/>
        <charset val="204"/>
      </rPr>
      <t>қ</t>
    </r>
    <r>
      <rPr>
        <sz val="10"/>
        <rFont val="Times New Roman"/>
        <family val="1"/>
      </rPr>
      <t xml:space="preserve">  қосалқы қызметтер</t>
    </r>
  </si>
  <si>
    <r>
      <t>Кен орындарын геологиялы</t>
    </r>
    <r>
      <rPr>
        <sz val="10"/>
        <rFont val="Calibri"/>
        <family val="2"/>
        <charset val="204"/>
      </rPr>
      <t>қ</t>
    </r>
    <r>
      <rPr>
        <sz val="10"/>
        <rFont val="Times New Roman"/>
        <family val="1"/>
      </rPr>
      <t xml:space="preserve"> ж</t>
    </r>
    <r>
      <rPr>
        <sz val="10"/>
        <rFont val="Calibri"/>
        <family val="2"/>
        <charset val="204"/>
      </rPr>
      <t>ә</t>
    </r>
    <r>
      <rPr>
        <sz val="10"/>
        <rFont val="Times New Roman"/>
        <family val="1"/>
      </rPr>
      <t>не геофизикалы</t>
    </r>
    <r>
      <rPr>
        <sz val="10"/>
        <rFont val="Calibri"/>
        <family val="2"/>
        <charset val="204"/>
      </rPr>
      <t>қ</t>
    </r>
    <r>
      <rPr>
        <sz val="10"/>
        <rFont val="Times New Roman"/>
        <family val="1"/>
      </rPr>
      <t xml:space="preserve"> зерттеу жөніндег</t>
    </r>
    <r>
      <rPr>
        <sz val="10"/>
        <rFont val="Calibri"/>
        <family val="2"/>
        <charset val="204"/>
      </rPr>
      <t>i</t>
    </r>
    <r>
      <rPr>
        <sz val="10"/>
        <rFont val="Times New Roman"/>
        <family val="1"/>
      </rPr>
      <t xml:space="preserve"> консультациялы</t>
    </r>
    <r>
      <rPr>
        <sz val="10"/>
        <rFont val="Calibri"/>
        <family val="2"/>
        <charset val="204"/>
      </rPr>
      <t>қ</t>
    </r>
    <r>
      <rPr>
        <sz val="10"/>
        <rFont val="Times New Roman"/>
        <family val="1"/>
      </rPr>
      <t xml:space="preserve"> қызметтер</t>
    </r>
  </si>
  <si>
    <t>Услуги по проведению тематической работы по теме "Сбор, систематизация и анализ геолого-геофизических материалов с целью определения нефтегазоперспективных зон северного борта Прикаспийской впадины"</t>
  </si>
  <si>
    <t>«Каспий ойпатының солтүстік бөлігінде мұнай мен газға перспективті аймақтарын анықтау мақсатыңда, геология-геофизика мәліметтерін жинау, жүйеге келтіру және сараптама жасау» атты тематикалық жұмыстарын жүргізу қызметтері</t>
  </si>
  <si>
    <t>авансовый платеж - 30%, оставшаяся часть в течение 30 рабочих дней с момента подписания акта приема-передачи</t>
  </si>
  <si>
    <t>Услуги по проведению переобработки фондовых геолого-геофизических материалов</t>
  </si>
  <si>
    <t>Қорлардың геология-геофизикалық мәліметтерін қайта өндеу жұиыстарын қызметтері</t>
  </si>
  <si>
    <t>февраль, март 2014 года</t>
  </si>
  <si>
    <t>С даты заключения договора и до 31 августа 2014 года</t>
  </si>
  <si>
    <t>102 У</t>
  </si>
  <si>
    <t>103 У</t>
  </si>
  <si>
    <t>78.10.11.11.00.00.00</t>
  </si>
  <si>
    <t>Услуги по поиску вспомогательного офисного персонала и других категорий работников</t>
  </si>
  <si>
    <t>Офистік қосалқы және басқа санаттағы қызметкерлерді іздеу қызмет көрсетулер</t>
  </si>
  <si>
    <t>Поиск вспомогательного офисного персонала и других категорий работников для последующего найма</t>
  </si>
  <si>
    <t>Келешекте жұмысқа қабылдау үшін офистік қосалқы және басқа санаттағы қызметкерлерді іздеу қызмет көрсетулер</t>
  </si>
  <si>
    <t>Рекрутинговые услуги  (20 чел.)</t>
  </si>
  <si>
    <t>Рекрутинг қызмет көрсетулер (20 адам)</t>
  </si>
  <si>
    <t>г.Астана; Мангистауская область, г.Актау;
Атырауская область, г.Атырау</t>
  </si>
  <si>
    <t>82.30.11.10.00.00.00</t>
  </si>
  <si>
    <t>Услуги по организации конференций</t>
  </si>
  <si>
    <t>Конференциялярды ұйымдастыру жөніндегі қызмет көрсетулер</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</si>
  <si>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</si>
  <si>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Келесі уақиғаларды өткізетін жерлерде қызметкерлерді беріп жұмысты ұйымдастырумен  бизнес көрсетулерді, мәжілістерді, конференцияларды және кездесулерді ұйымдастыру жөніндегі қызмет көрсетулер</t>
  </si>
  <si>
    <t>Услуги по организации и проведению Дня молодых специалистов</t>
  </si>
  <si>
    <t>Жас мамандар күнін ұйымдастыру және өткізу жөніндегі қызмет көрсетулер</t>
  </si>
  <si>
    <t>104 У</t>
  </si>
  <si>
    <t>105 У</t>
  </si>
  <si>
    <t>106 У</t>
  </si>
  <si>
    <t>73.12.19.30.30.00.00</t>
  </si>
  <si>
    <t>Услуги по подготовке и размещению информационных материалов в сети Интернет</t>
  </si>
  <si>
    <t>Ғаламтор желісіне ақпараттық материалдарды дайындау және орналастыру бойынша қызметтер</t>
  </si>
  <si>
    <t xml:space="preserve">Услуги по интенсификации PR деятельности компании в интернет пространстве.                                                                 Работа с Интернет-ресурсами, обеспечение эффективного мониторинга информационных материалов в доменных зонах KZ, RU, COM, ORG в круглосуточном режиме. </t>
  </si>
  <si>
    <t xml:space="preserve">Интернет кеңістігінде компанияның PR-қызметін қарқындату.                             Интернет ресурстарымен жұмыс жүргізу, KZ домендік аймақтарында ақпараттық материалдардың тиімді мониторингін қамтамасыз ету. </t>
  </si>
  <si>
    <t xml:space="preserve">74.90.21.15.10.00.00  </t>
  </si>
  <si>
    <t>Услуги по мониторингу средств массовой информации</t>
  </si>
  <si>
    <t>Бұқаралық ақпарат құралдарына мониторинг жүргізу бойынша қызметтер</t>
  </si>
  <si>
    <t xml:space="preserve">Услуги по медиа-мониторингу казахстанских СМИ.                          Мониторинг, дайджест-новостей, клиппинг публикаций.                                                   </t>
  </si>
  <si>
    <t>Қазақстандық БАҚ-тың медиа-мониторингі жөніндегі қызметтер.                                    Мониторинг, жаңалықтар дайджесті, баспасөзге шолу</t>
  </si>
  <si>
    <t>59.11.12.12.00.00.00</t>
  </si>
  <si>
    <t>Услуги по подготовке и выпуску видеосюжетов на телеканалах</t>
  </si>
  <si>
    <t>Телеарналарға бейне сюжеттерді дайындау және шығару бойынша қызметтер</t>
  </si>
  <si>
    <t>услуги по подготовке и выпуску видеосюжетов на телеканалах</t>
  </si>
  <si>
    <t xml:space="preserve">Услуги по размещению информационных материалов в отечественных электронных СМИ.                                                                     Размещение телевизионных сюжетов на республиканских телеканалах, общий хронометраж сюжетов составляет 70 сюжетов/90 радио передач. </t>
  </si>
  <si>
    <t>Ақпараттық материалдарды отандық электронды БАҚ-тарға орналастыру жөніндегі қызметтер.                        Компанияның қызметі туралы ақпараттық сюжеттерді орналастыру үшін негізгі телеарналардың эфирлік уақытын сатып алу, сюджеттердің жалпы саны кемінде 70 бірлік.</t>
  </si>
  <si>
    <t>3 Р</t>
  </si>
  <si>
    <t>59.11.11.10.16.00.00</t>
  </si>
  <si>
    <t>Работы по производству прочих кинофильмов, видеофильмов и фильмов</t>
  </si>
  <si>
    <t>Басқа да кинофильмдер, бейнефильмдер және фильмдер өндірісі бойынша жұмыс</t>
  </si>
  <si>
    <t>басқа да кинофильмдер, бейнефильмдер және фильмдер өндірісі бойынша жұмыс</t>
  </si>
  <si>
    <t>107 У</t>
  </si>
  <si>
    <t>93.13.10.10.00.00.00</t>
  </si>
  <si>
    <t>Услуги фитнес клубов</t>
  </si>
  <si>
    <t xml:space="preserve"> Фтнес клубтардың қызмет көрсетулері</t>
  </si>
  <si>
    <t>Фтнес клубтардың қызмет көрсетулері</t>
  </si>
  <si>
    <t>Услуги фитнес клуба</t>
  </si>
  <si>
    <t>Фитнес клубтың қызмет көрсетуі</t>
  </si>
  <si>
    <t>84.25.11.13.00.00.00</t>
  </si>
  <si>
    <t>Услуги противопожарной безопасности</t>
  </si>
  <si>
    <t xml:space="preserve">Өртке қарсы қызмет көрсету </t>
  </si>
  <si>
    <t xml:space="preserve">Услуги противопожарной службы в административном помещении АО «РД «КазмунайГаз» в г. Астане </t>
  </si>
  <si>
    <r>
      <t xml:space="preserve">Астана </t>
    </r>
    <r>
      <rPr>
        <sz val="10"/>
        <color indexed="10"/>
        <rFont val="Times New Roman"/>
        <family val="1"/>
        <charset val="204"/>
      </rPr>
      <t xml:space="preserve"> </t>
    </r>
    <r>
      <rPr>
        <sz val="10"/>
        <rFont val="Times New Roman"/>
        <family val="1"/>
        <charset val="204"/>
      </rPr>
      <t xml:space="preserve">қаласында «ҚазМұнайГаз» БӨ» әкімшілік ғимаратындағы ортке қарсы қызмет көрсету </t>
    </r>
  </si>
  <si>
    <t>18.13.30.16.00.00.00</t>
  </si>
  <si>
    <t>Услуги, связанные с полиграфией  прочие</t>
  </si>
  <si>
    <t>Полиграфиялық өнімдерді дайындау жөніндегі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</si>
  <si>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</si>
  <si>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Күнтізбелерді және басқа да офистік, оның ішінде имидждік  баспа өнімдерін әзірлеу, теруге  дайындау, басып шығару жөніндегі қызмет көрсетулер</t>
  </si>
  <si>
    <t>Услуги по изготовлению и поставке полиграфической продукции; визитки сотрудников (термоподъем) - 10 000 шт.,визитки - 25 000 шт.,фишки для резолюций (А-6 цветной) - 25 000 шт., бланки Общества - 12 000 шт.,бланки Приказов - 12 000 шт., книга регистрации корреспонденций - 20шт., поздравительная папка-адресат (металлографика) - 45 шт.,поздравительная папка-адресат - 150 шт.,поздравительная коробка-адресат- 50 шт., поздравительная открытка с вкладышем - 300 шт., папка именная на подпись- 20шт., грамоты, дипломы, благодарственные письма- 500шт., таблички информационная  - 60шт., таблички c деревянной подложкой с нанесением металлографики - 15 шт.,  календарь горизонтальный (домик) - 500 шт., календарь настенный - 400 шт., планер настольный - 100 шт., штампы, печати, факсимиле - 30 шт., багет для карт - 5 шт., жесткий переплет документов - 20 шт., Верстка и изготовление брошюр (А5 формата) - 300 шт.</t>
  </si>
  <si>
    <t>Полиграфиялық өнімдерді дайындау жөніндегі қызметтер; Қызметкерлердің визиткалары (термокөтеру) - 10 000шт., визиткалар - 25 000шт., резолюцияларға арналған фишкалар (А - 6 түрлі-түсті) - 25 000шт., Қоғамның бланкілері - 12 000шт., бұйрықтардың бланкілері - 12 000шт., хат-хабардың тіркеу кітабы - 20шт., құттықтау адресат-папкасы (метал графика) - 45 шт., құттықтау адресат-папкасы - 150шт., құттықтау адресат-қорабы - 50шт., қосымша парақты құттықтау открыткасы - 300шт., қол қоюға арналған атаулы папка - 20шт., грамоталар, дипломдар, алғыс хаттар - 500шт.,тақташалар - 60 шт.,металл графика жағылған, ағаш қойғышты тақташалар - 15шт., көлденең күнтізбе (үйшік) - 500шт., қабырға күнтізбесі - 400шт., үстелге қойылатын планер - 100шт., мөртабандар, мөрлер, факсимиле - 30шт., Карталарға арналған багеттер - 5 шт., Құжаттардың қатты мұқабалары - 20 шт., Брошюраларды қалыптау және дайындау (А 5 форматта) - 300шт.</t>
  </si>
  <si>
    <t>Көрмелер ұйымдастыруға қатысу қызмет көрсетулер</t>
  </si>
  <si>
    <t>Мұндай іс-шаралар өткізілетін орындарда жұмыс істеуі үшін қызметкерлерді ұйымдастырумен және ұсынумен бизнес-көрсетілімдер, жиналыстар, конференциялар мен кездесулер ұйымдастыру жөніндегі қызмет көрсетулер</t>
  </si>
  <si>
    <t>Услуги по организации выставок и конфереций</t>
  </si>
  <si>
    <t>93.29.19.10.00.00.00</t>
  </si>
  <si>
    <t>Услуги по организации праздничных мероприятий</t>
  </si>
  <si>
    <t>Мерекелік және мәдени-бұқаралық іс-шаралар қызмет көрсетулер</t>
  </si>
  <si>
    <t>Услуги предоставления праздничных и культурно-массовых мероприятий</t>
  </si>
  <si>
    <t>84.21.11.14.00.00.00</t>
  </si>
  <si>
    <t>Услуги по оформлению виз, консульский сбор</t>
  </si>
  <si>
    <t>Визалық қолдауды қамтамасыз ету жөніндегі қызмет көрсетулер және консулдық алымға арналған шығыстар</t>
  </si>
  <si>
    <t>Услуги визовой поддержки, консульский сбор/ Визовая поддержка для командированных сотрудников ЦА, расходы на консульские сборы</t>
  </si>
  <si>
    <t>ОА іссапарға жіберілген қызметкерлері үшін визалық қолдау, консулдық алымдарға арналған шығыстар</t>
  </si>
  <si>
    <t>49.32.12.20.00.00.00</t>
  </si>
  <si>
    <t>Автотранспортные услуги по разовым заявкам в г.г. Астана, Алматы.</t>
  </si>
  <si>
    <t>Астана, Алматы қалаларында біррретік тапсырыстар бойынша автокөліктік кызмет көрсетү</t>
  </si>
  <si>
    <t>г.Астана, г.Алматы</t>
  </si>
  <si>
    <t>93.11.10.22.00.00.00</t>
  </si>
  <si>
    <t>Услуги аренды (эксплуатации) спортивного зала</t>
  </si>
  <si>
    <t>Спортзалды жалға алу (пайдалану) қызметі</t>
  </si>
  <si>
    <t>Услуги по предоставлению крытого спортивного зала для тренировочных игр по  футболу для сотрудников ЦА АО "РД "КазМунайГаз"</t>
  </si>
  <si>
    <t>«ҚазМұнайГаз» БӨ» АҚ ОА қызметкерлері үшін футбол бойынша жаттығу ойындарына арналған жабық спортзал ұсыну жөніндегі қызметтер</t>
  </si>
  <si>
    <t>108 У</t>
  </si>
  <si>
    <t>109 У</t>
  </si>
  <si>
    <t>110 У</t>
  </si>
  <si>
    <t>111 У</t>
  </si>
  <si>
    <t>112 У</t>
  </si>
  <si>
    <t>113 У</t>
  </si>
  <si>
    <t>114 У</t>
  </si>
  <si>
    <t>январь, февраль 2014 года</t>
  </si>
  <si>
    <t>115 У</t>
  </si>
  <si>
    <t>82.99.19.21.11.00.00</t>
  </si>
  <si>
    <t xml:space="preserve">Услуги по научно-технической обработке документов </t>
  </si>
  <si>
    <t>Құжаттарды ғылыми-техникалық өңдеу жөніндегі қызмет көрсетулер</t>
  </si>
  <si>
    <t>Тұрақты, уақытша мерзімде сақталатын іс-қағаздарын жүргізуі аяқталған істерді жөнге келтіру жөніндегі кешенді жұмыстар</t>
  </si>
  <si>
    <t xml:space="preserve">Услуги по построению интегрированных архивов различного происхождения </t>
  </si>
  <si>
    <t>Әр текті ықпалдасты-рылған мұрағатын құру жөніндегі қызмет көрсетулер</t>
  </si>
  <si>
    <t>авансовый платеж - 0%, 90 % -  течении 30 рабочих дней   с момента предоставления акта выполненных работ, 10 % - в течении 30 рабочих дней после 100 % исполнения договора</t>
  </si>
  <si>
    <t xml:space="preserve">Утверждены приказом управляющего директора по коммерческим вопросам АО "РД "КазМунайГаз" Дуйсембекова Б.Ж. № 1/П от 06 января 2014 года  </t>
  </si>
  <si>
    <t>Работы по производству рекламных роликов и  имиджевых фильмов. Разработка концепции, сценария, съемка, монтаж и компьютерное оформление рекламных роликов и имиджевых фильмов.</t>
  </si>
  <si>
    <t>19.20.21.00.00.00.11.40.1</t>
  </si>
  <si>
    <t>40-1 У</t>
  </si>
  <si>
    <t>столбец - 11</t>
  </si>
  <si>
    <t>41-1 У</t>
  </si>
  <si>
    <t>42-1 У</t>
  </si>
  <si>
    <t>44-1 У</t>
  </si>
  <si>
    <t>103-1 У</t>
  </si>
  <si>
    <t>столбец - 11, 12</t>
  </si>
  <si>
    <t>96-1 У</t>
  </si>
  <si>
    <t xml:space="preserve">Услуги по оценке стоимости имущества в рамках страхования имущества </t>
  </si>
  <si>
    <t>В течении 3-х календарных месяцев с даты заключения договора и получения предоплаты</t>
  </si>
  <si>
    <t>авансовый платеж - 25%</t>
  </si>
  <si>
    <t>столбец - 5, 11, 14, 15</t>
  </si>
  <si>
    <t>52-1 У</t>
  </si>
  <si>
    <t>декабрь 2013 года</t>
  </si>
  <si>
    <t>столбец - 11, 20, 21</t>
  </si>
  <si>
    <t>116 У</t>
  </si>
  <si>
    <t>Сертификация продуктов</t>
  </si>
  <si>
    <t>өнім сертификаттау</t>
  </si>
  <si>
    <t>Услуги по выдаче сертификатов о происхождении товара</t>
  </si>
  <si>
    <t>Мұнай мен мұнай өнімдерінің шығу елін айқындау жөніндегі сараптамалық қызмет көрсетулер</t>
  </si>
  <si>
    <t>53-1 У</t>
  </si>
  <si>
    <t>54-1 У</t>
  </si>
  <si>
    <t>117 У</t>
  </si>
  <si>
    <t>февраль 2014 года</t>
  </si>
  <si>
    <t xml:space="preserve">февраль 
2014 года </t>
  </si>
  <si>
    <t>118 У</t>
  </si>
  <si>
    <t>119 У</t>
  </si>
  <si>
    <t>120 У</t>
  </si>
  <si>
    <t>96.09.19.90.18.00.00</t>
  </si>
  <si>
    <t>Услуги по техническому сопровождению карты мониторинга местного содержания</t>
  </si>
  <si>
    <t>Қазақстандық қатысу мониторингінің картасын техникалық алып жүру қызмет көрсетулер</t>
  </si>
  <si>
    <t>Услуги, оказываемые в соответствии с Концепцией развития Карты мониторинга местного содержания</t>
  </si>
  <si>
    <t>Қазақстандық қатысу мониторингінің картасын техникалық алып жүру</t>
  </si>
  <si>
    <t xml:space="preserve">январь, февраль 2014 года </t>
  </si>
  <si>
    <t>с даты заключения договора по 31 декабря 2014 года</t>
  </si>
  <si>
    <t>Абонентская плата за техническое сопровождение Карты составляет 840 000 тенге, с учетом НДС в квартал. Абонентская плата осуществляется авансовым платежом ежеквартально, в течение 5 (пять) рабочих дней после получения счета на предоплату, представленного Исполнителем.</t>
  </si>
  <si>
    <t>58.12.20.15.00.00.00</t>
  </si>
  <si>
    <t>Услуги по актуализации Единого номенклатурного справочника товаров, работ и услуг</t>
  </si>
  <si>
    <t>Тауарлар, жұмыстар мен қызмет көрсетулердің бірыңғай номенклатуралық анықтамалықты пайдалануға ұсыну жөніндегі қызмет көрсетулер</t>
  </si>
  <si>
    <t>авансовый платеж 100%</t>
  </si>
  <si>
    <t>62.09.20.20.80.10.00</t>
  </si>
  <si>
    <t>Услуги по пользованию информационной системой электронных закупок</t>
  </si>
  <si>
    <t>Электрондық сатып алудың ақпараттық жүйесіне кіруді қамтамасыз ету жөніндегі қызмет көрсетулер</t>
  </si>
  <si>
    <t>Ежеквартально авансовым платежом в течении 5 рабочих дней после получения счета на предоплату</t>
  </si>
  <si>
    <t>121 У</t>
  </si>
  <si>
    <t>122 У</t>
  </si>
  <si>
    <t>123 У</t>
  </si>
  <si>
    <t>124 У</t>
  </si>
  <si>
    <t>125 У</t>
  </si>
  <si>
    <t>126 У</t>
  </si>
  <si>
    <t>36.00.40.12.00.00.00</t>
  </si>
  <si>
    <t>Услуги по доставке бутилированной воды питьевой</t>
  </si>
  <si>
    <t>Бөтелкеге құйылған суды жеткізіп беру қызметі</t>
  </si>
  <si>
    <t>Обеспечение минеральной водой работников, занятых на месторождениях Мангистауской области в весенне-летний период в количестве10 433 литра.</t>
  </si>
  <si>
    <t>Маңғыстау облысындағы кен орындарында жұмыс істейтін қызметкерлерді көктемгі –жазғы кезеңдерде 10 433  литр көлеміндегі минералды сумен қамтамасыз ету</t>
  </si>
  <si>
    <t>Обеспечение минеральной водой работников, занятых на месторождениях Атырауской области в весенне-летний период в количестве 6 879 литров.</t>
  </si>
  <si>
    <t>Атырау облысындағы кен орындарында жұмыс істейтін қызметкерлерді көктемгі –жазғы кезеңдерде 6 879  литр көлеміндегі минералды сумен қамтамасыз ету</t>
  </si>
  <si>
    <t>Мерекелік шаралар ұйымдастыру қызметі</t>
  </si>
  <si>
    <t>Услуги по организации праздничных мероприятий для работников филиала "Инженерный Центр"</t>
  </si>
  <si>
    <t>"Инженерлік Орталық" филиалының қызметкерлеріне мерекелік шаралар ұйымдастыру қызметі</t>
  </si>
  <si>
    <t>93.11.10.21.00.00.00</t>
  </si>
  <si>
    <t>Услуги по организации и проведению спортивных мероприятий на открытом воздухе и в помещении для профессионалов и любителей</t>
  </si>
  <si>
    <t xml:space="preserve">Ғимарат ішінде және таза ауада кәсіби және әуесқойлар үшін спорттық шараларды ұйымдастыру және өткізу қызметтерін көрсету
</t>
  </si>
  <si>
    <t>Ғимарат ішінде және таза ауада кәсіби және әуесқойлар үшін спорттық шараларды ұйымдастыру және өткізу қызметтерін көрсету</t>
  </si>
  <si>
    <t xml:space="preserve">Услуги по организации спортивных мероприятий </t>
  </si>
  <si>
    <t>Спорттық шараларды ұйымдастыру қызметтерін көрсету</t>
  </si>
  <si>
    <t>18.12.19.11.00.00.00</t>
  </si>
  <si>
    <t>Услуги полиграфические прочие</t>
  </si>
  <si>
    <t>Баспахана қызметі</t>
  </si>
  <si>
    <t>Услуги по изготовлению и печатанию визитных карточек</t>
  </si>
  <si>
    <t>Визит карточкаларын басып шығару және жасау қызметерін көрсету</t>
  </si>
  <si>
    <t>Услуги по изготовлению типографической продукции</t>
  </si>
  <si>
    <t>Типографиялық өнiмдi жасау қызметтерін көрсету</t>
  </si>
  <si>
    <t>82.30.11.14.10.00.00</t>
  </si>
  <si>
    <t>Услуги по проведению культурно-массовых корпоративных мероприятий</t>
  </si>
  <si>
    <t>Мәдени-көпшілік және мерекелік шаралар өткізу қызметі</t>
  </si>
  <si>
    <t>Услуги по проведению культурно-массовых корпоративных мероприятий для работников филиала "Инженерный Центр"</t>
  </si>
  <si>
    <t>"Инженерлік Орталық" филиалының қызметкерлеріне мәдени-көпшілік   корпоративтік мерекелік шаралар өткізу  қызметі</t>
  </si>
  <si>
    <t>47-1 У</t>
  </si>
  <si>
    <t xml:space="preserve">Утверждены приказом управляющего директора по коммерческим вопросам АО "РД "КазМунайГаз" Дуйсембекова Б.Ж. № 18/П от 28 января 2014 года  </t>
  </si>
  <si>
    <t>Уточненный план закупок товаров, работ и услуг на 2014 год по АО "РД "КазМунайГаз"</t>
  </si>
  <si>
    <t>127 У</t>
  </si>
  <si>
    <t>128 У</t>
  </si>
  <si>
    <t>129 У</t>
  </si>
  <si>
    <t>130 У</t>
  </si>
  <si>
    <t>69.10.14.10.00.00.00</t>
  </si>
  <si>
    <t xml:space="preserve">Услуги юридические консультационные  </t>
  </si>
  <si>
    <t>Заңгерлік консультациялық қызметтер</t>
  </si>
  <si>
    <t>Услуги  юридические консультационные и услуги представительские в связи с гражданским правом</t>
  </si>
  <si>
    <t>Азаматтық құқыққа байланысты заңгерлік консультациялық қызметтер мен өкілдік қызметтер</t>
  </si>
  <si>
    <t>Юридические консультационные услуги по
законодательству Республики Казахстан в области
недропользования</t>
  </si>
  <si>
    <t>Жер қойнауын пайдалану мәселелері бойынша заңгерлік консультациялық қызметтер көрсету</t>
  </si>
  <si>
    <t>июнь, июль 2014 года</t>
  </si>
  <si>
    <t>авансовый платеж - 0%, оставшаяся часть в течение 30 дней с факта оказания услуг</t>
  </si>
  <si>
    <t>69.10.17.10.00.00.00</t>
  </si>
  <si>
    <t>Услуги по арбитражу и  примирению</t>
  </si>
  <si>
    <t xml:space="preserve"> Төрелік айту және татуластыру жөніндегі қызметтер</t>
  </si>
  <si>
    <t>Юридические услуги по предоставленияю интересов Общества в арбитражах, судах иностранных государств</t>
  </si>
  <si>
    <t>Шет мемлекеттердің төрелік соттарында, соттарында Қоғамның мүдделерін білдіру бойынша заңгерлік қызметтер көрсету</t>
  </si>
  <si>
    <t>69.10.19.11.00.00.00</t>
  </si>
  <si>
    <t>Услуги юридические консультационные в сфере рынка ценных бумаг</t>
  </si>
  <si>
    <t>Бағалы қағаздар рыногы саласындағы заңгерлік консультациялық қызметтер</t>
  </si>
  <si>
    <t>Юридические консультационные услуги по сопровождению пост-IPO,  в т.ч. вопросы compliance</t>
  </si>
  <si>
    <t>Пост-IPO-ны, оның ішінде compliance мәселелерін алып жүру бойынша заңгерлік консультациялық қызметтер көрсету</t>
  </si>
  <si>
    <t xml:space="preserve">Юридические консультационные услуги по сопровождению законопроектной деятельности в области недропользования и экологии и правовой анализ проектов НПА и вносимых в них поправок  с оценкой последующего влияния на производственно-хозяйственную деятельность Общества </t>
  </si>
  <si>
    <t>Экология және жер қойнауын пайдалану саласындағы заң-жобалау қызметін алып жүру жөніндегі заң консультациялық қызмет көрсетулер және НҚА  жобалары мен оларға енгізілетін түзетулерді кейін Қоғамның өндірістік-шаруашылық қызметіне әсерін бағалаумен құқықтық талдау.</t>
  </si>
  <si>
    <t>г.Лондон</t>
  </si>
  <si>
    <t>75-1 У</t>
  </si>
  <si>
    <t>март, апрель 2014 года</t>
  </si>
  <si>
    <t>77-1 У</t>
  </si>
  <si>
    <t>78-1 У</t>
  </si>
  <si>
    <t>79-1 У</t>
  </si>
  <si>
    <t>80-1 У</t>
  </si>
  <si>
    <t>12-1 У</t>
  </si>
  <si>
    <t>13-1 У</t>
  </si>
  <si>
    <t>16-1 У</t>
  </si>
  <si>
    <t>57-1 У</t>
  </si>
  <si>
    <t>58-1 У</t>
  </si>
  <si>
    <t>131 У</t>
  </si>
  <si>
    <t>70.22.11.16.10.00.00</t>
  </si>
  <si>
    <t>Услуги консультационные по оценке деятельности</t>
  </si>
  <si>
    <t>ДК қызметін бағалау </t>
  </si>
  <si>
    <t>Комплекс консультационных услуг по оценке деятельности</t>
  </si>
  <si>
    <t>Халықаралық стандарттарға және рейтингтік агенттіктердің талаптарына сәйкес "ҚазМұнайГаз" БӨ" АҚ Директорлар кеңесінің қызметіне баға беру және оны жетілдіру жөнінде ұсынымдар дайындау</t>
  </si>
  <si>
    <t>Оценка деятельности совета директоров в АО «РД КазМунайГаз» в соответствии с международными стандартами и требованиями рейтинговых агентств и выработка рекомендаций по ее совершенствованию»</t>
  </si>
  <si>
    <t xml:space="preserve"> г.Астана, пр.Кабанбай батыра 17</t>
  </si>
  <si>
    <t>74.90.19.36.10.10.10</t>
  </si>
  <si>
    <t>Услуги по оказанию информационно-аналитической, экспертной, консультативной помощи и исследований в сфере культуры и информации</t>
  </si>
  <si>
    <t>Мәдениет және ақпарат саласында зерттеу, ақпараттық-аналитаикалық, эксперттік және консультативтік көмек көрсетуді қамтамасыз ету қызметтері</t>
  </si>
  <si>
    <t>Услуги по подписке на информационную систему сайта BUHGALTER.KZ и BUH.KZ</t>
  </si>
  <si>
    <t>BUH.KZ және BUHGALTER.KZ сайттарының ақпараттық жүйесіне жазылуды қамтамасыз ету қызметтері</t>
  </si>
  <si>
    <t>Услуги по подписке на информационную систему "Параграф"</t>
  </si>
  <si>
    <t>«Параграф» ақпараттық жүйесіне жазылуды қамтамасыз ету қызметтері</t>
  </si>
  <si>
    <t>62.02.30.30.00.00.00</t>
  </si>
  <si>
    <t>Услуги по обновлению программного обеспечения</t>
  </si>
  <si>
    <t>Бағдарламалық қамтамасыз етуді жаңарту қызметтері</t>
  </si>
  <si>
    <t>Услуги по обновлению существующего  программного обеспечения</t>
  </si>
  <si>
    <t>Бар бағдарламалық қамтамасыз етуді жаңарту қызметтері</t>
  </si>
  <si>
    <t>Услуги по продлению действия лицензионного программного обеспечения, подписка на обновления программного обеспечения</t>
  </si>
  <si>
    <t>Лицензиялық бағдарламалық қамтамасыз ету әрекет ету уақытын ұзарту бойынша қызмет; бағдарламалық қамтамасыз етуді жаңартуға жазылу</t>
  </si>
  <si>
    <t>62.09.20.20.10.15.00</t>
  </si>
  <si>
    <t>Услуги по техническому обслуживанию автоматизированных рабочих мест</t>
  </si>
  <si>
    <t>Автомттандырылған жұмыс орындарына техникалық қызмет көрсету қызметтері</t>
  </si>
  <si>
    <t>Услуги по техническому обслуживанию автоматизированных рабочих мест (АРМ)</t>
  </si>
  <si>
    <t>Автомттандырылған жұмыс орындарына (АЖО) техникалық қызмет көрсету қызметтері</t>
  </si>
  <si>
    <t>Услуги по техническому обслуживанию системы тестирования</t>
  </si>
  <si>
    <t>Тестілеу жүйесіне техникалық қызмет көрсету жөніндегі қызметтер</t>
  </si>
  <si>
    <t>62.01.12.11.00.00.00</t>
  </si>
  <si>
    <t>Услуги по модернизации и расширению кабельных систем</t>
  </si>
  <si>
    <t>Автоматтандырылған жұмыс орындарын орнату және икемдеу қызметтері</t>
  </si>
  <si>
    <t>Услуги по монтажу и настройке кабельной инфраструктуры, СКС</t>
  </si>
  <si>
    <t>Кабель инфрақурылымды құрастыру және икемдеу жөніндегі қызметтер (құрылымдалған кабельдік желі)</t>
  </si>
  <si>
    <t>Услуги по обновлению лицензий ПО Symantec BE и EP</t>
  </si>
  <si>
    <t>Symantec BE және  EP лицензияларын жаңарту жөніндегі қызметтер</t>
  </si>
  <si>
    <t>С даты заключения договора и до 31 октября 2014 года</t>
  </si>
  <si>
    <t>132 У</t>
  </si>
  <si>
    <t>133 У</t>
  </si>
  <si>
    <t>134 У</t>
  </si>
  <si>
    <t>135 У</t>
  </si>
  <si>
    <t>136 У</t>
  </si>
  <si>
    <t>137 У</t>
  </si>
  <si>
    <t>3-1 Т</t>
  </si>
  <si>
    <t>с момента подписания и до 31 мая 2014 года</t>
  </si>
  <si>
    <t>столбец - 11, 14</t>
  </si>
  <si>
    <t>26.20.13.00.00.01.51.20.1</t>
  </si>
  <si>
    <t xml:space="preserve">Сервер </t>
  </si>
  <si>
    <t>Сетевой общего назначения, сверхплотный с горизонтальным масштабированием ресурсов (blade), Предназначен для формирования структурированного серверного пула с максимальной плотностью монтажа компонентов. Предполагает постановку в специальные корпуса-полки с централизованной системой сетевых коммуникаций, энергопитания, охлаждения и управления, которые вынесены и обобщены в корзине для уменьшения занимаемого пространства. Корзина (англ. enclosure) — шасси для блейд-серверов, предоставляющая им доступ к общим компонентам.</t>
  </si>
  <si>
    <t>Тым тығыз, ресурстарды көлденең масштабтайтын, жалпы арналған желілік (blade), Құрамбірліктерді құрастырудың барынша тығыздығымен құрылымдалған серверлік пулды қалыптастыруға арналған. Желілік коммуникациялар, энергиямен қоректендіру, алатын орынды азайту үшін шығарылып себетке жинақталған салқындату және басқарудың орталықтандырылған жүйесімен арнайы корпус сөрелерге орнатуды болжайды. Себет (ағылш. enclosure) — оларға жалпы құрамбірліктерге қол жеткіздіре алатын блейд-серверлерге арналған шасси.</t>
  </si>
  <si>
    <t>Сервер двухпроцессорный с жесткими дисками для блейд-системы</t>
  </si>
  <si>
    <t>Блейд-жүйесіне арналған екі-процессорлық сервері  қатты дискілерімен</t>
  </si>
  <si>
    <t>с момента подписания до 30.07.2014 года</t>
  </si>
  <si>
    <t>26.20.13.00.00.01.51.30.1</t>
  </si>
  <si>
    <t xml:space="preserve">Сетевой общего назначения, стоечный (rack - optimized), Ориентирован на установку в стойку (rack) и интеграцию с другими аппаратными компонентами - такими, как внешние дисковые массивы, ленточные библиотеки, коммутаторы, источники бесперебойного питания, и др., для создания платформы, отвечающей особенностям решающих задач. </t>
  </si>
  <si>
    <t xml:space="preserve">Жалпы арналған желілік, бағанды (rack - optimized), бағанда орнатуға (rack) және басқа – сыртқы дискілік массивтер, таспалы кітапханалар, коммутаторлар, тоқтаусыз қорректендіру көздері және шешілетін міндет ерекшеліктеріне жауап беретін платформа құруға арналған аппараттық құрамбірліктермен біріктіруге бейімделген. </t>
  </si>
  <si>
    <t>Сервер двухпроцессорный с жесткими дисками</t>
  </si>
  <si>
    <t xml:space="preserve">Екі-процессорлық сервер қатты дискілерімен </t>
  </si>
  <si>
    <t>26.20.11.00.00.01.13.20.1</t>
  </si>
  <si>
    <t>Бизнес-ноутбук</t>
  </si>
  <si>
    <t>Диагональ - 12" и более. Высокий уровень общей производительности. Высокий уровень защиты информации (датчики считывания отпечатков пальцев, различные методы шифрования данных и т.д.). Оригинальный и стильный дизайн. Для изготовления корпуса применяются такие материалы как сталь, алюминий, карбон и другие дорогие материалы. Небольшие вес и габариты.</t>
  </si>
  <si>
    <t>12" және астам диагональ. Жалпы өнімділіктің жоғары деңгейі. Ақпарат қорғаудың жоғары деңгейі (саусақ іздерін оқу бергіштері, деректер шифрлаудың түрлі әдістері және т.б.). Бірегей және стильді дизайн. Корпусын дайындау үшін болат, алюминий, карбон және басқа да қымбат материалдар қолданылады. Салмағы мен көлемі кішкентай.</t>
  </si>
  <si>
    <t>Ноутбук компактный</t>
  </si>
  <si>
    <t>Ұйысқан нотубугі</t>
  </si>
  <si>
    <t>с момента подписания до 30.06.2014 года</t>
  </si>
  <si>
    <t>26.20.16.01.12.14.12.10.1</t>
  </si>
  <si>
    <t>Принтер</t>
  </si>
  <si>
    <t>Лазерный, Цветность - цветной, формат - А3, скорость печати (ч/б) - 20-30 стр/м, разрешение  600 х 600 dpi</t>
  </si>
  <si>
    <t>Лазердік, түстілік - түрлі-түсті, үлгісі - А3, басып шығаруның  жүйріктігі (қара-ала) - 20-30 парақ/мин, айыру қабілеті - 600dpi</t>
  </si>
  <si>
    <t>Принтер цветной печати, лазерный, формата А3</t>
  </si>
  <si>
    <t>А3-үлгілі түрлі-түсті лазерлік принтері</t>
  </si>
  <si>
    <t>4 Т</t>
  </si>
  <si>
    <t>5 Т</t>
  </si>
  <si>
    <t>6 Т</t>
  </si>
  <si>
    <t>7 Т</t>
  </si>
  <si>
    <t>59-2 У</t>
  </si>
  <si>
    <t>60-2 У</t>
  </si>
  <si>
    <t xml:space="preserve">Услуги автотранспорта для сопровождения инженерно-геологических работ филиала «Инженерный центр» на месторождениях АО "Эмбамунайгаз" </t>
  </si>
  <si>
    <t xml:space="preserve">"Ембімұнайгаз" АҚ кен орындарында "Инженерлік орталық" филиалының инженерлік-геологиялық жұмыстарын алып жүру үшін автокөліктік қызмет көрсету </t>
  </si>
  <si>
    <t>Атырауская область, г.Атырау,ИЦ</t>
  </si>
  <si>
    <t>138 У</t>
  </si>
  <si>
    <t>139 У</t>
  </si>
  <si>
    <t xml:space="preserve">"Өзенмұнайгаз" АҚ кен орындарында "Инженерлік орталық" филиалының инженерлік-геологиялық жұмыстарын алып жүру үшін автокөліктік қызмет көрсету </t>
  </si>
  <si>
    <t>март</t>
  </si>
  <si>
    <t>121-1 У</t>
  </si>
  <si>
    <t>Маңғыстау облысындағы кен орындарында жұмыс істейтін қызметкерлерді көктемгі –жазғы кезеңдерде 11 448  литр көлеміндегі минералды сумен қамтамасыз ету</t>
  </si>
  <si>
    <t>столбец - 6, 11</t>
  </si>
  <si>
    <t>122-1 У</t>
  </si>
  <si>
    <t>Атырау облысындағы кен орындарында жұмыс істейтін қызметкерлерді көктемгі –жазғы кезеңдерде 5 880  литр көлеміндегі минералды сумен қамтамасыз ету</t>
  </si>
  <si>
    <t>125-1 У</t>
  </si>
  <si>
    <t>столбец - 7, 11</t>
  </si>
  <si>
    <t>94-1 У</t>
  </si>
  <si>
    <t>36-1 У</t>
  </si>
  <si>
    <t>исключается полность</t>
  </si>
  <si>
    <t xml:space="preserve">63.99.10.30.00.00.00 </t>
  </si>
  <si>
    <t xml:space="preserve">Услуги по предоставлению и (или) обработке информации  </t>
  </si>
  <si>
    <t>Услуги по приобретению периодических изданий на электронном носителе.</t>
  </si>
  <si>
    <t xml:space="preserve">Электрондық тасығышта мерзімді баспасөз басылымдарын сатып алу (жазылу) жөніндегі қызметтер. 
</t>
  </si>
  <si>
    <t>140 У</t>
  </si>
  <si>
    <t xml:space="preserve">Утверждены приказом управляющего директора по коммерческим вопросам АО "РД "КазМунайГаз" Дуйсембекова Б.Ж. № 31/П от 17 февраля 2014 года  </t>
  </si>
  <si>
    <t>Обеспечение минеральной водой работников, занятых на месторождениях Мангистауской области в летне-осенний период в количестве11 448 литра.</t>
  </si>
  <si>
    <t>Обеспечение минеральной водой работников, занятых на месторождениях Атырауской области в летне-осенний период в количестве 5 880 литров.</t>
  </si>
  <si>
    <t>107-1 У</t>
  </si>
  <si>
    <t>Услуги фитнесс клубов</t>
  </si>
  <si>
    <t>Услуги фитнесс клуба</t>
  </si>
  <si>
    <t>12 месяцев с момента подписания договора</t>
  </si>
  <si>
    <t>103-2 У</t>
  </si>
  <si>
    <t>82.30.11.13.00.00.00</t>
  </si>
  <si>
    <t>Услуги по организации форума</t>
  </si>
  <si>
    <t>Комплекс услуг по организации форума (проведение форума с приглашением специалистов, обучение, проведение тренингов, деловых игр, семинаров)</t>
  </si>
  <si>
    <t>23-1 У</t>
  </si>
  <si>
    <t>март 2014 года</t>
  </si>
  <si>
    <t>столбец - 11, 22</t>
  </si>
  <si>
    <t>24-1 У</t>
  </si>
  <si>
    <t>25-1 У</t>
  </si>
  <si>
    <t>26-1 У</t>
  </si>
  <si>
    <t>109-1 У</t>
  </si>
  <si>
    <t>столбец - 4, 5, 11</t>
  </si>
  <si>
    <t>112-1 У</t>
  </si>
  <si>
    <t>100-1 У</t>
  </si>
  <si>
    <t>101-1 У</t>
  </si>
  <si>
    <t>54-2 У</t>
  </si>
  <si>
    <t xml:space="preserve">АО "РД "КазМунаГаз" </t>
  </si>
  <si>
    <t>53-2 У</t>
  </si>
  <si>
    <t>55-1 У</t>
  </si>
  <si>
    <t>56-1 У</t>
  </si>
  <si>
    <t>столбец - 11, 14, 20, 21</t>
  </si>
  <si>
    <t>15.12.12.00.00.00.28.20.1</t>
  </si>
  <si>
    <t>Сумка дорожная</t>
  </si>
  <si>
    <t>Жол сөмкесі</t>
  </si>
  <si>
    <t>С лицевой поверхностью из текстильных материалов</t>
  </si>
  <si>
    <t>Сырт беті тоқыма матадан</t>
  </si>
  <si>
    <t>с даты заключения договора до 01.07.2014 года</t>
  </si>
  <si>
    <t>авансовый платеж - 30%, оставшаяся часть в течении 30 рабочих дней с момента подписания акта выполненных работ</t>
  </si>
  <si>
    <t>ОТП</t>
  </si>
  <si>
    <t>14.12.30.00.00.11.05.14.1</t>
  </si>
  <si>
    <t>Костюм (куртка и брюки) установленного цвета</t>
  </si>
  <si>
    <t>Белгіленген түсті костюм (күртеше және шалбар)</t>
  </si>
  <si>
    <t xml:space="preserve">Куртка прямого силуэта с центральной бортовой  застежкой «молния». Брюки прямого силуэта, на притачном  поясе с 6-ю петлями для брючного ремня </t>
  </si>
  <si>
    <t>Тіке сұлбалы орталық сыдырма ілгекті күртеше. Тіке сұлбалы белдігі қайып тігілген және белбеуге арналған 6 ілмекті</t>
  </si>
  <si>
    <t>комплект</t>
  </si>
  <si>
    <t>14.19.22.00.00.00.26.27.1</t>
  </si>
  <si>
    <t>Футболка</t>
  </si>
  <si>
    <t>Жеңіл жейде</t>
  </si>
  <si>
    <t>Футболка-поло спортивная</t>
  </si>
  <si>
    <t>Спорттық жеңіл жейде-поло</t>
  </si>
  <si>
    <t>14.12.30.00.00.70.10.09.1</t>
  </si>
  <si>
    <t>Бейсболка</t>
  </si>
  <si>
    <t>Спортивный головной убор</t>
  </si>
  <si>
    <t>Спорттық бас киім</t>
  </si>
  <si>
    <t>15.20.13.00.00.00.10.01.1</t>
  </si>
  <si>
    <t>Ботинки</t>
  </si>
  <si>
    <t>Бәтеңке</t>
  </si>
  <si>
    <t>Кожанные</t>
  </si>
  <si>
    <t>Былғары</t>
  </si>
  <si>
    <t>пара</t>
  </si>
  <si>
    <t>14.13.11.00.00.10.12.05.1</t>
  </si>
  <si>
    <t>Куртка мужская</t>
  </si>
  <si>
    <t>Ерлер кеудешесі</t>
  </si>
  <si>
    <t>Трикотажная, утепленная</t>
  </si>
  <si>
    <t>Трикотажды, жылы</t>
  </si>
  <si>
    <t>14.12.30.00.00.11.05.15.1</t>
  </si>
  <si>
    <t>Костюм (куртка и брюки)установленного цвета</t>
  </si>
  <si>
    <t>Белгіленген түсті костюм (кеудеше және шалбар)</t>
  </si>
  <si>
    <t>Куртка утепленная прямого силуэта с центральной бортовой  застежкой «молния». Брюки – полукомбинезон утепленные, с регулируемыми фиксирующимися бретелями, на широком притачном поясе, собранных с боковых сторон на эластичную ленту</t>
  </si>
  <si>
    <t>Тіке сұлбалы орталық сыдырма ілгекті жылы күртеше. Шалбар - жартылай тұтас тігілген, аспа бауы реттемелі бекітумен, кең сұлбалы белдігі қайып тігілген және қапталы созылмалы бау</t>
  </si>
  <si>
    <t>14.19.43.00.00.00.10.80.1</t>
  </si>
  <si>
    <t>Головной убор</t>
  </si>
  <si>
    <t>Бас киім</t>
  </si>
  <si>
    <t>Головные уборы мужские меховые комбинированные с другими материалами</t>
  </si>
  <si>
    <t>Басқа маталармен құрамдастырылған ерлер үлбір бас киімі</t>
  </si>
  <si>
    <t>15.20.32.00.00.00.12.73.1</t>
  </si>
  <si>
    <t>Полусапоги мужские</t>
  </si>
  <si>
    <t>Ерлер қысқа қоныш етігі</t>
  </si>
  <si>
    <t>Для защиты от механических воздействий, верх комбинированный, с высокими берцами,  утепленные, ГОСТ 28507-90</t>
  </si>
  <si>
    <t>Механикалық әсерлерден қорғанысы бар, қонышы биік құрамдастырылған, жылы, ГОСТ 28507-90</t>
  </si>
  <si>
    <t>14.39.10.00.00.00.50.10.1</t>
  </si>
  <si>
    <t>Толстовка</t>
  </si>
  <si>
    <t>Жейде</t>
  </si>
  <si>
    <t>Флисовая</t>
  </si>
  <si>
    <t>Флисті</t>
  </si>
  <si>
    <t>32.99.11.00.00.00.10.10.1</t>
  </si>
  <si>
    <t>Каска</t>
  </si>
  <si>
    <t>Дулыға</t>
  </si>
  <si>
    <t>Материал изготовления - пластмасса</t>
  </si>
  <si>
    <t>Пластмассадан жасалған</t>
  </si>
  <si>
    <t>8 Т</t>
  </si>
  <si>
    <t>9 Т</t>
  </si>
  <si>
    <t>10 Т</t>
  </si>
  <si>
    <t>11 Т</t>
  </si>
  <si>
    <t>12 Т</t>
  </si>
  <si>
    <t>13 Т</t>
  </si>
  <si>
    <t>14 Т</t>
  </si>
  <si>
    <t>15 Т</t>
  </si>
  <si>
    <t>16 Т</t>
  </si>
  <si>
    <t>17 Т</t>
  </si>
  <si>
    <t>18 Т</t>
  </si>
  <si>
    <t>переходящий, 04.2014-04.2014</t>
  </si>
  <si>
    <t>141 У</t>
  </si>
  <si>
    <t>142 У</t>
  </si>
  <si>
    <t>65.12.11.00.00.00.01</t>
  </si>
  <si>
    <t>Услуги по страхованию от несчастных случаев</t>
  </si>
  <si>
    <t>Жазатайым оқиғалардан сақтандыру жөніндегі қызмет көрсетулер.</t>
  </si>
  <si>
    <t>Страхование гражданско-правовой ответственности работодателя за причинение вреда жизни и здоровью работникам при исполнении ими трудовых (служебных) обязанностей</t>
  </si>
  <si>
    <t>Жұмысшының жұмыс атқару кезінде өмірімен денсаулығына келтірген зияны үшін жұмыс беруші жұмысшының азаматтық-құқықтық жауапкершілігін сақтандыру</t>
  </si>
  <si>
    <t>Услуги по обязательному страхованию гражданско-правовой ответственности работодателя за причинение вреда жизни и здоровью работника
(236 человек)</t>
  </si>
  <si>
    <t>Жұмысшылар мен қызметкерлердің еңбек міндеттерін атқару кезінде өмірімен денсаулығына келтірген зияны үшін жұмыс берушінің жауапкершілігін міндетті сақтандыру (236 адам)</t>
  </si>
  <si>
    <t>май 2014 года</t>
  </si>
  <si>
    <t>12 календарных месяцев,с момента заключения договора</t>
  </si>
  <si>
    <t xml:space="preserve"> авансовый платеж - 100%</t>
  </si>
  <si>
    <t>Услуги по обязательному страхованию гражданско-правовой ответственности работодателя за причинение вреда жизни и здоровью работника
(132 человек)</t>
  </si>
  <si>
    <t>Жұмысшылар мен қызметкерлердің еңбек міндеттерін атқару кезінде өмірімен денсаулығына келтірген зияны үшін жұмыс берушінің жауапкершілігін міндетті сақтандыру (132 адам)</t>
  </si>
  <si>
    <t>апрель 2014 года</t>
  </si>
  <si>
    <t>12 календарных месяцев, с момента заключения договора</t>
  </si>
  <si>
    <t>переходящий, 05.2014-05.2015</t>
  </si>
  <si>
    <t>переходящий 04.2014-04.2015</t>
  </si>
  <si>
    <t>96-2 У</t>
  </si>
  <si>
    <t>В течении 3-х календарных месяцев с даты заключения договора</t>
  </si>
  <si>
    <t>17.12.13.40.10.00.00.10.1</t>
  </si>
  <si>
    <t xml:space="preserve">Бумага </t>
  </si>
  <si>
    <t>Қағаз</t>
  </si>
  <si>
    <t>формат А4, плотность 80г/м2, 21х29,5 см</t>
  </si>
  <si>
    <t>ақ қағаз, А4 форматы, тығыздығы 80г/м2, 21х29,5 см</t>
  </si>
  <si>
    <t>Қағаз, 80г/м2 нығыздығы, 21х29 , 5 см А4 форматының</t>
  </si>
  <si>
    <t>г. Актау, 2 мкр. д. 47 «а»  Филиал Инженерный центр АО «РД «КазМунайГаз».</t>
  </si>
  <si>
    <t>с даты заключения договора и по 31 мая 2014 года</t>
  </si>
  <si>
    <t>Авансовый платеж - 30%, оставшаяся часть в течение 30 р.д. с момента подписания акта приема-передачи</t>
  </si>
  <si>
    <t>Одна пачка</t>
  </si>
  <si>
    <t>17.29.11.10.00.00.45.10.2</t>
  </si>
  <si>
    <t>Наклейка</t>
  </si>
  <si>
    <t>Жапсырма</t>
  </si>
  <si>
    <t>самоклеящаяся</t>
  </si>
  <si>
    <t>өзі жабысатың қағаз</t>
  </si>
  <si>
    <t>Бумага самоклейкая для инвентарных номеров</t>
  </si>
  <si>
    <t>өзі жабысатың қағаз инвентарлық нөмірге</t>
  </si>
  <si>
    <t>17.23.12.30.00.00.00.03.1</t>
  </si>
  <si>
    <t>Бумага для заметок</t>
  </si>
  <si>
    <t>Белгілеуге арналған қағаз</t>
  </si>
  <si>
    <t>из цветной бумаги (блок из бумаг для заметок)</t>
  </si>
  <si>
    <t>түсті қағаздан (ескертулерге арналған қағаздар блогынан)</t>
  </si>
  <si>
    <t>Бумага для замет,р-р 76х14мм, 4х цветная</t>
  </si>
  <si>
    <t>Қағаз белгілер үшін 76*14мм,4 түрлі</t>
  </si>
  <si>
    <t>17.12.14.03.00.00.00.01.1</t>
  </si>
  <si>
    <t xml:space="preserve">Бумага для плоттера </t>
  </si>
  <si>
    <t>Қағаз  плоттер үшін</t>
  </si>
  <si>
    <t>формат А0</t>
  </si>
  <si>
    <t>А-0 форматты</t>
  </si>
  <si>
    <t>Бумага для плоттера А0, 450L90001-1 в коробке 2 рулона</t>
  </si>
  <si>
    <t>Қағаз А0 плоттері үшін, 450L90001-1 2 орамдықтың қорабында</t>
  </si>
  <si>
    <t>Рулон</t>
  </si>
  <si>
    <t>22.29.25.00.00.00.19.10.2</t>
  </si>
  <si>
    <t>Маркер</t>
  </si>
  <si>
    <t>Маркер пластиковый круглый, ширина линии 1,8 мм</t>
  </si>
  <si>
    <t>Дөңгелек пластикалық маркер, сызық ені 1,8 мм</t>
  </si>
  <si>
    <t>Набор маркеров для доски 4 цв в пластиковой упаковке</t>
  </si>
  <si>
    <t>Таңбалағыш пластиқтың 4 түрлі пластикалық қорапта</t>
  </si>
  <si>
    <t>Набор</t>
  </si>
  <si>
    <t>22.29.25.00.00.00.20.15.1</t>
  </si>
  <si>
    <t>Ручка</t>
  </si>
  <si>
    <t>Қаламсап</t>
  </si>
  <si>
    <t>Ручка пластиковая шариковая</t>
  </si>
  <si>
    <t>Пластикалық шарикті қаламсап</t>
  </si>
  <si>
    <t>Ручка шариковая цвет синий</t>
  </si>
  <si>
    <t>Қалам пластиқтың шариктісінің  көк түстен</t>
  </si>
  <si>
    <t>Штука</t>
  </si>
  <si>
    <t>6 таңбалағыш түсті</t>
  </si>
  <si>
    <t>Маркер 6 цветный в пластиковой упаковке, размер 600*450</t>
  </si>
  <si>
    <t>32.99.12.00.00.00.11.60.1</t>
  </si>
  <si>
    <t>Ручка шариковая</t>
  </si>
  <si>
    <t>Шарикті қаламдар</t>
  </si>
  <si>
    <t>Ручка шариковая сувенирная</t>
  </si>
  <si>
    <t>Шарикті кәдесый қалам</t>
  </si>
  <si>
    <t>Ручка в бархатном чехле цвет синий</t>
  </si>
  <si>
    <t>Қалам бархат қорапта көк түсті</t>
  </si>
  <si>
    <t>32.99.81.00.00.10.10.12.1</t>
  </si>
  <si>
    <t>Штрих-корректор</t>
  </si>
  <si>
    <t>с кисточкой и разбавителем</t>
  </si>
  <si>
    <t>қылқаламы және сұйылтқышы бар</t>
  </si>
  <si>
    <t>Штрих +растворитель</t>
  </si>
  <si>
    <t>түр еріткішімен</t>
  </si>
  <si>
    <t>17.23.13.60.00.00.00.45.1</t>
  </si>
  <si>
    <t>скоросшиватель</t>
  </si>
  <si>
    <t>Тез тіккіш</t>
  </si>
  <si>
    <t>Папка для бумаг, картонная на завязках</t>
  </si>
  <si>
    <t>папка картондық байламдардары бар</t>
  </si>
  <si>
    <t>17.23.13.60.00.00.00.70.1</t>
  </si>
  <si>
    <t xml:space="preserve">Скоросшиватель </t>
  </si>
  <si>
    <t>құжат тігілетін папка</t>
  </si>
  <si>
    <t>скоросшиватель картонный , глянцевый</t>
  </si>
  <si>
    <t>скоросшиватель картонды қыстырғыш тіркеуші , майда</t>
  </si>
  <si>
    <t>скоросшиватель картонный  глянцевый</t>
  </si>
  <si>
    <t>Скоросшиватель жай глянцты</t>
  </si>
  <si>
    <t>22.29.25.00.00.00.18.10.1</t>
  </si>
  <si>
    <t>Папка</t>
  </si>
  <si>
    <t>Папка пластиковая-регистратор, А4, 50 мм</t>
  </si>
  <si>
    <t>пластикалық тіркегіш папка, А4, 50 мм</t>
  </si>
  <si>
    <t>Папка "Регистратор" 50 мм, пластик,</t>
  </si>
  <si>
    <t xml:space="preserve">Папка регистратор пластикалық,  50мм </t>
  </si>
  <si>
    <t>22.29.25.00.00.00.18.12.1</t>
  </si>
  <si>
    <t>папка</t>
  </si>
  <si>
    <t>Папка пластиковая-регистратор, А4, 80 мм</t>
  </si>
  <si>
    <t>пластикалық тіркегіш папка, А4, 80 мм</t>
  </si>
  <si>
    <t xml:space="preserve">Папка "Регистратор" 80мм, пластик, </t>
  </si>
  <si>
    <t>8 0ммдер, пластик, "Тiркеушi" папка.</t>
  </si>
  <si>
    <t>22.29.25.00.00.00.27.10.1</t>
  </si>
  <si>
    <t>Файл - вкладыш</t>
  </si>
  <si>
    <t>Файл - қосымша бет</t>
  </si>
  <si>
    <t>с перфорацией для документов, размер 235*305мм</t>
  </si>
  <si>
    <t>құжаттарға арналған, перфорациямен, өлшем 235*305мм</t>
  </si>
  <si>
    <t>Файл-вкладыш с перфорацией для документов, размер 235*305мм</t>
  </si>
  <si>
    <t>Файл-қосымша бет теспелеумен құжаттар үшін, өлшем 235*305мм</t>
  </si>
  <si>
    <t>Упаковка</t>
  </si>
  <si>
    <t>17.12.14.51.00.00.00.51.1</t>
  </si>
  <si>
    <t>картон</t>
  </si>
  <si>
    <t>қағаздың бетіне тігуге арналған қап А-4 форматты түсі көк</t>
  </si>
  <si>
    <t>переплетный</t>
  </si>
  <si>
    <t>ОБЛОЖКА ДЛЯ ПЕРЕПЛЕТА А4Ф,СИНИЙ</t>
  </si>
  <si>
    <t>15.12.12.00.00.00.15.20.1</t>
  </si>
  <si>
    <t>Адресная папка</t>
  </si>
  <si>
    <t>Мекен-жай папкасы</t>
  </si>
  <si>
    <t>с лицевой поверхностью из искусственной кожи</t>
  </si>
  <si>
    <t>Беткі жағы жасанды былғарыдан</t>
  </si>
  <si>
    <t>Папка юбилейная  к/зам,цв.-кор,тем/виш,зел</t>
  </si>
  <si>
    <t>Папка  атаулы мұқаба алдыңғы бетпен жасанды теріден қоңыр,шие түсті,жасыл</t>
  </si>
  <si>
    <t>22.29.25.00.00.00.18.17.1</t>
  </si>
  <si>
    <t>Папка пластиковая с боковым металлическим прижимом и внутренним карманом</t>
  </si>
  <si>
    <t>металл қыстырғышымен іш қалтасы бар пластикалық папка</t>
  </si>
  <si>
    <t>ПАПКА С ФАЙЛАМИ 30</t>
  </si>
  <si>
    <t>файлдары бар папкасы</t>
  </si>
  <si>
    <t>17.23.12.80.00.00.00.20.1</t>
  </si>
  <si>
    <t>Календарь</t>
  </si>
  <si>
    <t>Күнтізбе</t>
  </si>
  <si>
    <t>настольный</t>
  </si>
  <si>
    <t>үстелдік</t>
  </si>
  <si>
    <t>Календарь настольный перекидывающий на 2014 год</t>
  </si>
  <si>
    <t>Күнтізбе үстел үстіне  асыра лақтырмалы 2014 жылға</t>
  </si>
  <si>
    <t>17.23.12.80.00.00.00.10.1</t>
  </si>
  <si>
    <t>календарь</t>
  </si>
  <si>
    <t>настенный</t>
  </si>
  <si>
    <t>қабырғалық</t>
  </si>
  <si>
    <t>календарь настенный на 2014 год</t>
  </si>
  <si>
    <t>Күнтiзбе қабырға 2014 жылға</t>
  </si>
  <si>
    <t>17.23.12.40.00.00.00.20.1</t>
  </si>
  <si>
    <t>Блокнот для записей</t>
  </si>
  <si>
    <t>жазбаға арналған блокнот</t>
  </si>
  <si>
    <t>Формат А5</t>
  </si>
  <si>
    <t>А5 форматы</t>
  </si>
  <si>
    <t>блокнот имиджевые</t>
  </si>
  <si>
    <t>блокнот имиджді</t>
  </si>
  <si>
    <t>17.23.12.10.00.00.00.10.1</t>
  </si>
  <si>
    <t>Конверты</t>
  </si>
  <si>
    <t>Конверттер</t>
  </si>
  <si>
    <t>формат Евро, Е65 (110 х 220 мм)</t>
  </si>
  <si>
    <t>Евро формат, Е65 (110 х 220 мм)</t>
  </si>
  <si>
    <t>Конверт с логотипом ИЦ (евроформат)</t>
  </si>
  <si>
    <t>Конверт евроның форматының, логотипімен ИЦ</t>
  </si>
  <si>
    <t>32.99.81.00.00.30.10.10.1</t>
  </si>
  <si>
    <t>Планинг</t>
  </si>
  <si>
    <t>аксессуар канцелярский</t>
  </si>
  <si>
    <t>кеңсе аксессуары</t>
  </si>
  <si>
    <t>Планер VIP,цвет черный,размер А-3,кожанный с переплетными листами и разделителями для визиток</t>
  </si>
  <si>
    <t>Планер VIP,түс қара, А- 3 өлшемі, кожанный мұқабалық парақпен және бөлгіштермен визиткалар үшін</t>
  </si>
  <si>
    <t>цвет черный,размер А-3,кожанный с переплетными листами</t>
  </si>
  <si>
    <t>А3 планері, толық дербес подложка қара</t>
  </si>
  <si>
    <t>17.23.12.50.00.00.00.40.1</t>
  </si>
  <si>
    <t>Ежедневник</t>
  </si>
  <si>
    <t>күнделік</t>
  </si>
  <si>
    <t>формат А5, датированный</t>
  </si>
  <si>
    <t>А5 форматы, күнін көрсетумен</t>
  </si>
  <si>
    <t>Ежедневник с логотипом ИЦ</t>
  </si>
  <si>
    <t xml:space="preserve">ИЦ логотиппен күнделiк </t>
  </si>
  <si>
    <t>17.23.13.35.00.00.00.90.1</t>
  </si>
  <si>
    <t>Книги учета и регистрации</t>
  </si>
  <si>
    <t>есеп және тіркеу кітабы</t>
  </si>
  <si>
    <t>Книги учета и регистрации прочие</t>
  </si>
  <si>
    <t>басқа да есеп және тіркеу кітаптары</t>
  </si>
  <si>
    <t>КНИГА РЕГИСТРАЦИИ</t>
  </si>
  <si>
    <t>тіркеу кітапшасы</t>
  </si>
  <si>
    <t>17.23.13.40.00.00.00.48.1</t>
  </si>
  <si>
    <t>книга</t>
  </si>
  <si>
    <t>кітап</t>
  </si>
  <si>
    <t>канцелярская</t>
  </si>
  <si>
    <t>кеңсе</t>
  </si>
  <si>
    <t>КНИГА КАНЦЕЛЯРСКАЯ</t>
  </si>
  <si>
    <t>кеңсе кітапшасы</t>
  </si>
  <si>
    <t>20.52.10.00.00.00.09.01.1</t>
  </si>
  <si>
    <t>Клей</t>
  </si>
  <si>
    <t>Желім</t>
  </si>
  <si>
    <t>Клей канцелярский - карандаш</t>
  </si>
  <si>
    <t>Кеңселік желім-қарандаш</t>
  </si>
  <si>
    <t>Клей-карандаш сухой 20г.,40г.,</t>
  </si>
  <si>
    <t>құрғақ желім карандашы</t>
  </si>
  <si>
    <t>17.23.12.30.00.00.00.01.1</t>
  </si>
  <si>
    <t>из белой бумаги (блок из бумаг для заметок)</t>
  </si>
  <si>
    <t>ақ қағаздан (ескертулерге арналған қағаздар блогынан)</t>
  </si>
  <si>
    <t>Бумага для заметок с клейким краем большого формата желтого цвета размер 102*152</t>
  </si>
  <si>
    <t>Ескерту кағазы 102-152 бір жақ ұшында жабыстыруға арналған желімі бар</t>
  </si>
  <si>
    <t>17.23.12.10.00.00.00.65.1</t>
  </si>
  <si>
    <t>Конверт</t>
  </si>
  <si>
    <t>конверт өлшемі 15x22</t>
  </si>
  <si>
    <t>формат B12, размер 15x22</t>
  </si>
  <si>
    <t>Конверты средний</t>
  </si>
  <si>
    <t>конверт өлшемі 15*20</t>
  </si>
  <si>
    <t>32.99.81.00.00.33.10.10.1</t>
  </si>
  <si>
    <t>Спрей</t>
  </si>
  <si>
    <t>для маркерной доски</t>
  </si>
  <si>
    <t>маркерлік тақтаға арналған</t>
  </si>
  <si>
    <t>Спрей-очиститель д/маркерной доски</t>
  </si>
  <si>
    <t>Тақтайларға арналған  тазалайтын сепкіш</t>
  </si>
  <si>
    <t>25.93.14.00.00.12.16.10.1</t>
  </si>
  <si>
    <t>Скоба</t>
  </si>
  <si>
    <t>Қапсырма</t>
  </si>
  <si>
    <t>металлическая, для степлера</t>
  </si>
  <si>
    <t>металл, степлерге арналған</t>
  </si>
  <si>
    <t>СКОБЫ ДЛЯ СТЕПЛЕРА №10</t>
  </si>
  <si>
    <t>степлерге арналған тоғым № 10</t>
  </si>
  <si>
    <t>32.99.80.00.00.00.00.10.1</t>
  </si>
  <si>
    <t>Скотч</t>
  </si>
  <si>
    <t>Жапсырғыш</t>
  </si>
  <si>
    <t>широкий, свыше 3 см</t>
  </si>
  <si>
    <t>енді, 3 см артық</t>
  </si>
  <si>
    <t>СКОТЧ 48ММ*50М</t>
  </si>
  <si>
    <t>жапсырма лентасы 48*50мм</t>
  </si>
  <si>
    <t>25.99.23.00.00.11.11.19.2</t>
  </si>
  <si>
    <t>Скрепка</t>
  </si>
  <si>
    <t>Түйреуіш</t>
  </si>
  <si>
    <t>Скрепки для бумаг. Размер 50 мм</t>
  </si>
  <si>
    <t>Қағазға арналған түйреуіш. Өлшемі 50 мм</t>
  </si>
  <si>
    <t>Скрепки большие</t>
  </si>
  <si>
    <t>үлкен қыстырғыш</t>
  </si>
  <si>
    <t>25.99.23.00.00.11.10.13.2</t>
  </si>
  <si>
    <t>Зажим</t>
  </si>
  <si>
    <t>Қысқыш</t>
  </si>
  <si>
    <t>Зажимы для бумаг. Размер 25 мм</t>
  </si>
  <si>
    <t>Қағазға арналған қысқыш. Өлшемі 25 мм</t>
  </si>
  <si>
    <t>металдан жасалған қағаз қысқышы 25см картон қорабында орналасқан</t>
  </si>
  <si>
    <t>25.99.23.00.00.11.10.16.2</t>
  </si>
  <si>
    <t>Зажимы для бумаг. Размер 51 мм</t>
  </si>
  <si>
    <t>Қағазға арналған қысқыш. Өлшемі 51 мм</t>
  </si>
  <si>
    <t>Зажим металлический 51мм</t>
  </si>
  <si>
    <t>металдан жасалған қағаз қысқышы 51см</t>
  </si>
  <si>
    <t>25.99.23.00.00.11.11.13.1</t>
  </si>
  <si>
    <t>Қыстырғыш</t>
  </si>
  <si>
    <t>Скрепки для бумаг. Размер 28 мм</t>
  </si>
  <si>
    <t>Қағаздарға арналған қыстырғыш. Өлшемі 28 мм</t>
  </si>
  <si>
    <t>Скрепки, размер: 28мм, материал: металл, упаковка: картонная, кол-во в пачке: 50шт.</t>
  </si>
  <si>
    <t>түрлі -түсті қыстырғыш 28мм, картоннан жасалған қорапта, ішінде 50 данасы бар</t>
  </si>
  <si>
    <t>22.29.25.00.00.00.40.12.1</t>
  </si>
  <si>
    <t>Пружина для переплета</t>
  </si>
  <si>
    <t>Мұқабаға арналған серіппе</t>
  </si>
  <si>
    <t>пластиковая, 10 мм</t>
  </si>
  <si>
    <t>пластикалық, 10 мм</t>
  </si>
  <si>
    <t>Пружина пластиковая для переплета, размер: 10мм, цвет: белый, материал: пластик</t>
  </si>
  <si>
    <t>тігуге арналған серіппе пластиктен жасалған 10мм. Ақ түсті</t>
  </si>
  <si>
    <t>22.29.25.00.00.00.40.13.1</t>
  </si>
  <si>
    <t>пластиковая, 12 мм</t>
  </si>
  <si>
    <t>пластикалық, 12 мм</t>
  </si>
  <si>
    <t>Пружина пластиковая для переплета, размер: 12мм, цвет: белый, материал: пластик</t>
  </si>
  <si>
    <t>тігуге арналған серіппе пластиктен жасалған 12мм. Ақ түсті</t>
  </si>
  <si>
    <t>22.29.25.00.00.00.40.11.1</t>
  </si>
  <si>
    <t>пластиковая, 8 мм</t>
  </si>
  <si>
    <t>пластикалық, 8 мм</t>
  </si>
  <si>
    <t>Пружина пластиковая для переплета, размер:  8мм, цвет: белый, материал: пластик</t>
  </si>
  <si>
    <t>тігуге арналған серіппе пластиктен жасалған 8мм. Ақ түсті</t>
  </si>
  <si>
    <t>25.99.23.00.00.10.11.10.2</t>
  </si>
  <si>
    <t>Скобы проволочные для канцелярских целей</t>
  </si>
  <si>
    <t>Кеңселік мақсттарға арналған сым қапсырмалар</t>
  </si>
  <si>
    <t>Скобы № 24/6/1000 шт арт 1189 никел.</t>
  </si>
  <si>
    <t>степлерге арналған тоғым № 24/6</t>
  </si>
  <si>
    <t>22.29.25.00.00.00.40.10.1</t>
  </si>
  <si>
    <t>пластиковая, 6 мм</t>
  </si>
  <si>
    <t>пластикалық, 6 мм</t>
  </si>
  <si>
    <t>ПРУЖИНА ДЛЯ ПЕРЕПЛЁТА ПЛАСТИК 6ММ,БЕЛ</t>
  </si>
  <si>
    <t>тігуге арналған серіппе пластиктен жасалған 6мм. Ақ түсті</t>
  </si>
  <si>
    <t>22.29.25.00.00.00.13.13.1</t>
  </si>
  <si>
    <t>Органайзер</t>
  </si>
  <si>
    <t>Органайзер пластиковый настольный круглый, от 20 до 25 предметов</t>
  </si>
  <si>
    <t>пластикалық үстелдік дөңгелек органайзер, 20-дан 25 затқа дейін</t>
  </si>
  <si>
    <t>Органайзер крутящийся  большой</t>
  </si>
  <si>
    <t>айналмалы органайзер үлен түрі</t>
  </si>
  <si>
    <t>25.99.23.00.00.11.18.10.1</t>
  </si>
  <si>
    <t>Степлер</t>
  </si>
  <si>
    <t>устройство для оперативного скрепления листов металлическими скобами</t>
  </si>
  <si>
    <t>Парақтарды метал қапсырмалармен тез бекітуге арналған құрылғы</t>
  </si>
  <si>
    <t>Степлер №10</t>
  </si>
  <si>
    <t>степлер № 10 қағаз қыстыруға арналған</t>
  </si>
  <si>
    <t xml:space="preserve"> Степлер</t>
  </si>
  <si>
    <t>Степлер №24</t>
  </si>
  <si>
    <t>степлер № 24 қағаз қыстыруға арналған</t>
  </si>
  <si>
    <t>26.51.32.12.12.13.11.20.1</t>
  </si>
  <si>
    <t>Калькулятор</t>
  </si>
  <si>
    <t>простейший, 1-2 регистра памяти, минимальное число функций</t>
  </si>
  <si>
    <t>қарапайым, 1-2 жады регистрі, функцияларынң саны аз</t>
  </si>
  <si>
    <t xml:space="preserve"> калькуляторпростейший, 1-2  регистра памяти, минимальное число функций</t>
  </si>
  <si>
    <t>Калькулятор ең қарапайым, жадтың 1-2  регистрі, атқаратын қызметімнің ең төмен саны</t>
  </si>
  <si>
    <t>22.19.73.00.00.00.30.20.1</t>
  </si>
  <si>
    <t>Ластик</t>
  </si>
  <si>
    <t>Өшіргіш</t>
  </si>
  <si>
    <t>Приспособление для стирания написанного (твердый)</t>
  </si>
  <si>
    <t>Жазылғандарды өшiру үшiн арналған құрал-сайман (қатты)</t>
  </si>
  <si>
    <t>ластик</t>
  </si>
  <si>
    <t>өшіргіш резеңкесі</t>
  </si>
  <si>
    <t>26.51.32.00.02.22.11.15.1</t>
  </si>
  <si>
    <t>Линейка</t>
  </si>
  <si>
    <t>Сызғыш</t>
  </si>
  <si>
    <t>Измерительная. Деревянная. Длина 40 см.</t>
  </si>
  <si>
    <t>Өлшеуіш.Ағаш. Ұзындығы 40 см.</t>
  </si>
  <si>
    <t>Линейка, деревянная, 40 см</t>
  </si>
  <si>
    <t>Сызғыш ағаштан жасалған өлшемі 40см.</t>
  </si>
  <si>
    <t>32.99.15.00.00.00.11.35.1</t>
  </si>
  <si>
    <t>Карандаш черный</t>
  </si>
  <si>
    <t xml:space="preserve">Қара қарындаш </t>
  </si>
  <si>
    <t>карандаш с ластиком</t>
  </si>
  <si>
    <t>Жай қарындаш   өшіргішімен</t>
  </si>
  <si>
    <t>Простой карандаш с ластиком</t>
  </si>
  <si>
    <t>17.23.12.30.00.00.00.45.1</t>
  </si>
  <si>
    <t>с липким краем, размер 50х40 мм</t>
  </si>
  <si>
    <t>жабыспақ шекпен, көлемі 50х40 мм</t>
  </si>
  <si>
    <t>Бумага для заметок, " Cleanote" в пачке 4 разных цвета</t>
  </si>
  <si>
    <t>Қағаз белгілер үшін</t>
  </si>
  <si>
    <t>32.99.61.00.00.00.00.10.1</t>
  </si>
  <si>
    <t>Указка</t>
  </si>
  <si>
    <t>Көрсеткіш</t>
  </si>
  <si>
    <t>лазерная</t>
  </si>
  <si>
    <t>лазерлі</t>
  </si>
  <si>
    <t>Ручка -указка (лазерная)</t>
  </si>
  <si>
    <t>Указка (лазер) қаламы</t>
  </si>
  <si>
    <t>14.12.11.00.00.60.10.15.1</t>
  </si>
  <si>
    <t>Костюм мужской</t>
  </si>
  <si>
    <t>ер адам киімі</t>
  </si>
  <si>
    <t>летний, состоит из куртки и полукомбинезона</t>
  </si>
  <si>
    <t>жаздық жеңіл күртемен комбинезон</t>
  </si>
  <si>
    <t>материал х/б с капюшоном, цвет синий с логотипом АО "Инженерный Центр" 52 размер-12 комплектов, летняя форменная одежда для ИТР материал х/б с логотипом АО "Инженерный Центр"48 размер- 16 комплектов, 50 размер - 14 комплектов</t>
  </si>
  <si>
    <t>материал мақта-мата  күләпарамен, Инженерный Орталық деген  логотипымен размеры 52- 12 компл, Нысандық киім үшін ИТР өлшем 50-14 компл. логотипімен Инженерный Орталық өлшем 48-16 клмпл.</t>
  </si>
  <si>
    <t>Комплект</t>
  </si>
  <si>
    <t>15.20.31.00.00.00.10.22.1</t>
  </si>
  <si>
    <t>Сапоги мужские</t>
  </si>
  <si>
    <t xml:space="preserve">Қыста киетін теріден тігілген етік </t>
  </si>
  <si>
    <t>их поливинилхлоридного верха, с металлическим защитным подноском, на комбинированной подошве из резины, кожи или полимерных материалов, стойкой к маслам и нефтепродуктам, утепленные</t>
  </si>
  <si>
    <t>Универсальная обувь для интенсивного использования в условиях воздействия пониженных температур.В настоящие время активно используется в нефтегазовом комплексе,металлургии,химической промышленности, в производстве цемента и ЖБИ.Верх обуви выполнен из натуральной износоустойчивой лицевойкожи.Широкая колодка и высокий подъем.Нитриловая подошва.Выдерживает воздействие широкого диапазона рабочих температур ( до-40АС).Устойчива к воздействию агрессивных веществ (маслобензостойкость,кислотно-щелочестойкость).Самоочищающийся профиль подошвы обеспечивает оптимальное сцеплениена всех видах поверхностей.Поликарбонатной защитный подносок ПОЛИКАП (широкий,легкий, не намагничивается, не нагреваерся при воздействии высоких температур) ударной прочностью 200Дж. EN345  S2 HRО, ГОСТ 12.4.137-84,ГОСТ 28507-90.Материал верха: натуральная кожа,ВО.Подошва : нитрил.Метод крепления: горячая вулканизация.Утеплитель: натуральный мех.Цвет: черный41-6 пар,42 размер-9 пар,43 размер-9 пар,44 размер-4 пары,45 размер-2 пары.</t>
  </si>
  <si>
    <t>Қыста киетін теріден тігілген етік 41-6 пар,42-9 пар,43-9 пар,44-4 пары,45-2 пар.</t>
  </si>
  <si>
    <t>Пара</t>
  </si>
  <si>
    <t>14.19.13.00.00.10.10.10.1</t>
  </si>
  <si>
    <t>Перчатки мужские</t>
  </si>
  <si>
    <t>Ер кісілік қолғап</t>
  </si>
  <si>
    <t>трикотажные, хлопчатобумажные</t>
  </si>
  <si>
    <t>Трикотаж, мақта-мата</t>
  </si>
  <si>
    <t>Мақта-мата қолғаптар аталық трикотаж</t>
  </si>
  <si>
    <t>14.12.30.00.00.70.10.10.1</t>
  </si>
  <si>
    <t>Подшлемник</t>
  </si>
  <si>
    <t>Шлемнің астана киетін жұмсақ телпек</t>
  </si>
  <si>
    <t>трикотажный, ГОСТ 30386-95</t>
  </si>
  <si>
    <t>трикотаж, МСТ30386-95</t>
  </si>
  <si>
    <t>мақта мата ГОСТ 30386-95</t>
  </si>
  <si>
    <t>Дайындау материалы - пластмасса</t>
  </si>
  <si>
    <t>каска защитная с логотипом</t>
  </si>
  <si>
    <t>қорғану каскасы логотипімен</t>
  </si>
  <si>
    <t>32.50.13.00.00.10.18.95.1</t>
  </si>
  <si>
    <t>Аптечка медицинская</t>
  </si>
  <si>
    <t>Медициналық дәрі қобдишасы</t>
  </si>
  <si>
    <t>Прочие приспособления</t>
  </si>
  <si>
    <t>Өзге де аспаптар</t>
  </si>
  <si>
    <t>Медицинская   аптечка, необходимые лекарства для оказания первой помощи</t>
  </si>
  <si>
    <t>Әмбебап  дәріқобди,жедел көмек беруге арналған өзге бейімдемелер</t>
  </si>
  <si>
    <t>26.20.17.00.01.14.27.10.1</t>
  </si>
  <si>
    <t>Монитор</t>
  </si>
  <si>
    <t xml:space="preserve">Монитор </t>
  </si>
  <si>
    <t>Основан на технологии OLED (англ. organic light-emitting diode — органический светоизлучающий диод), диагональ - 30'', разрешение - 2560 x 1600</t>
  </si>
  <si>
    <t>Негізде- на OLED(organic light англ.сы - emitting diode - органикалық светоизлучающий диод) технологияларының, диагональты - 30'', рұқсат - 2560 x 1600</t>
  </si>
  <si>
    <t>Монитор с диагональю 30 дюймов</t>
  </si>
  <si>
    <t>Монитор 30 дюмды диагоналімен</t>
  </si>
  <si>
    <t>с даты заключения договора и до 30 июня 2014года</t>
  </si>
  <si>
    <t>26.20.13.00.00.02.21.10.1</t>
  </si>
  <si>
    <t>Рабочая станция</t>
  </si>
  <si>
    <t>Жұмыс станциясы</t>
  </si>
  <si>
    <t>Вычислительная, Оснащена мощным процессором (возможно несколькими) и максимальным объемом быстрой оперативной памяти. В зависимости от круга решаемых задач может быть оснащен массивом жестких диском.</t>
  </si>
  <si>
    <t>Есептеуіш, Қуатты процессормен (бірнеше болуы мүмкін) және көлемі барынша көп жедел оперативті жадымен жарақтандырылған. Шешілетін тапсырмалардың шеңберіне байланысты қатты диск массивмен жарақтандырылуы мүмкін</t>
  </si>
  <si>
    <t>Высокопроизводительная рабочая станция</t>
  </si>
  <si>
    <t>Жоғарғы сападағы жұмыс бекеті</t>
  </si>
  <si>
    <t>Сервер</t>
  </si>
  <si>
    <t>Жалпы мақсаттағы желілік, ресурстарды горизанталь масштабтаумен аса тығыз (blade), Компоненттер барынша тығыз монтажымен құрылымдалған серверлік пулды қалыптастыруға арналған. Орталықтандырылған желілік коммуникацияларды, энергиямен қоректендіру, салқындату және басқару жүйесімен арнайы корпус-сөрелерге қоюды болжайды, олар алып жатқан кеңістігін азайту үшін қоржынға шығарылған және жинақталған. Қоржын (ағыл. enclosure) — блейд-серверлер үшін жалпы компоненттерге қатынау ұсынатын шасси.</t>
  </si>
  <si>
    <t>19 Т</t>
  </si>
  <si>
    <t>20 Т</t>
  </si>
  <si>
    <t>21 Т</t>
  </si>
  <si>
    <t>22 Т</t>
  </si>
  <si>
    <t>23 Т</t>
  </si>
  <si>
    <t>24 Т</t>
  </si>
  <si>
    <t>25 Т</t>
  </si>
  <si>
    <t>26 Т</t>
  </si>
  <si>
    <t>27 Т</t>
  </si>
  <si>
    <t>28 Т</t>
  </si>
  <si>
    <t>29 Т</t>
  </si>
  <si>
    <t>30 Т</t>
  </si>
  <si>
    <t>31 Т</t>
  </si>
  <si>
    <t>32 Т</t>
  </si>
  <si>
    <t>33 Т</t>
  </si>
  <si>
    <t>34 Т</t>
  </si>
  <si>
    <t>35 Т</t>
  </si>
  <si>
    <t>36 Т</t>
  </si>
  <si>
    <t>37 Т</t>
  </si>
  <si>
    <t>38 Т</t>
  </si>
  <si>
    <t>39 Т</t>
  </si>
  <si>
    <t>40 Т</t>
  </si>
  <si>
    <t>41 Т</t>
  </si>
  <si>
    <t>42 Т</t>
  </si>
  <si>
    <t>43 Т</t>
  </si>
  <si>
    <t>44 Т</t>
  </si>
  <si>
    <t>45 Т</t>
  </si>
  <si>
    <t>46 Т</t>
  </si>
  <si>
    <t>47 Т</t>
  </si>
  <si>
    <t>48 Т</t>
  </si>
  <si>
    <t>49 Т</t>
  </si>
  <si>
    <t>50 Т</t>
  </si>
  <si>
    <t>51 Т</t>
  </si>
  <si>
    <t>52 Т</t>
  </si>
  <si>
    <t>53 Т</t>
  </si>
  <si>
    <t>54 Т</t>
  </si>
  <si>
    <t>55 Т</t>
  </si>
  <si>
    <t>56 Т</t>
  </si>
  <si>
    <t>57 Т</t>
  </si>
  <si>
    <t>58 Т</t>
  </si>
  <si>
    <t>59 Т</t>
  </si>
  <si>
    <t>60 Т</t>
  </si>
  <si>
    <t>61 Т</t>
  </si>
  <si>
    <t>62 Т</t>
  </si>
  <si>
    <t>63 Т</t>
  </si>
  <si>
    <t>64 Т</t>
  </si>
  <si>
    <t>65 Т</t>
  </si>
  <si>
    <t>66 Т</t>
  </si>
  <si>
    <t>67 Т</t>
  </si>
  <si>
    <t>68 Т</t>
  </si>
  <si>
    <t>69 Т</t>
  </si>
  <si>
    <t>70 Т</t>
  </si>
  <si>
    <t>71 Т</t>
  </si>
  <si>
    <t>72 Т</t>
  </si>
  <si>
    <t>73 Т</t>
  </si>
  <si>
    <t>74 Т</t>
  </si>
  <si>
    <t>75 Т</t>
  </si>
  <si>
    <t>76 Т</t>
  </si>
  <si>
    <t>77 Т</t>
  </si>
  <si>
    <t>1-1 Р</t>
  </si>
  <si>
    <t xml:space="preserve">Работы по испытанию поисково-разведочной скважины СЗТ-1 с проведением СКО на площади Тенге  блока Узень и Карамандыбас   </t>
  </si>
  <si>
    <t xml:space="preserve">Өзен және Қарамаңдыбас (Теңге құрылымы) блогындағы СЗТ-1  іздестіру-барлау ұңғымасында сынақ өткізу және қосалқы жұмыстар </t>
  </si>
  <si>
    <t>г.Атырау, ул.Кулманова 121</t>
  </si>
  <si>
    <t>апрель, май 2014 года</t>
  </si>
  <si>
    <t>столбец - 6, 9, 10, 11, 20, 21</t>
  </si>
  <si>
    <t>исключается полностью</t>
  </si>
  <si>
    <t>Жарнамалық роликтердің өндірісі жөніндегі қызметтер. Жарнамалық роликтердің концепциясын, сценариін әзірлеу, түсіру, монтаждау және компьютерлік әрлеу.</t>
  </si>
  <si>
    <t>4 Р</t>
  </si>
  <si>
    <t>5 Р</t>
  </si>
  <si>
    <t>43.13.10.19.00.00.00</t>
  </si>
  <si>
    <t>Работы по сейсмической разведке</t>
  </si>
  <si>
    <t xml:space="preserve">Сейсмикалық барлау жөніндегі жұмыстар </t>
  </si>
  <si>
    <t>Комплекс работ по сейсмической разведке</t>
  </si>
  <si>
    <t>Сейсмикалық барлау жөніндегі жұмыстар кешені</t>
  </si>
  <si>
    <t>Полевые сейсморазведочные работы 3Д-МОГТ на блоке Узень и Карамандыбас (структура Северо-Западный Тенге)</t>
  </si>
  <si>
    <t>Өзен Қарамандыбас блогында (Солтүстiк -Батыс Тенге құрылымы) ЗД МОГТ далалық сейсмикалық барлау жұмыстары</t>
  </si>
  <si>
    <t>09.10.12.29.00.00.00</t>
  </si>
  <si>
    <t>Работы по проведению мероприятий по противофонтанной безопасности</t>
  </si>
  <si>
    <t>Атқыламаға қарсы қауіпсіздік бойынша іс-шараларды өткізуге қатысты жұмыстар</t>
  </si>
  <si>
    <t>Комплекс работ по проведению мероприятий по противофонтанной безопасности при эксплуатации подземных хранилищ газа</t>
  </si>
  <si>
    <t>Жер асты газ қоймаларын пайдалану барысында атқыламаға қарсы қауіпсіздік бойынша іс-шараларды өткізуге қатысты жұмыстар кешені</t>
  </si>
  <si>
    <t xml:space="preserve">Работы по обеспечению противофонтанной безопасности   при строительстве поисково-разведочной скв.СЗТ-1 на структуре Тенге Северо- Западный   </t>
  </si>
  <si>
    <t xml:space="preserve"> Өзен-Қарамандыбас кен орындарына іргелес жатқан аумақта Солтүстік Батыс Тенге құрылымында салынып жатқан СЗТ-1 іздестіру-барлау ұңғымасының құрылысының барысында  ӘАҚЖ  бөлімшесінің атқылмаға қарсы қауіпсіздік жұмыстары  </t>
  </si>
  <si>
    <t>84-1 У</t>
  </si>
  <si>
    <t>столбец - 9, 10, 11, 20, 21</t>
  </si>
  <si>
    <t>86-1 У</t>
  </si>
  <si>
    <t>столбец - 9, 10, 11</t>
  </si>
  <si>
    <t>89-1 У</t>
  </si>
  <si>
    <t>88-1 У</t>
  </si>
  <si>
    <t>столбец - 9, 10, 11, 12</t>
  </si>
  <si>
    <t>87-1 У</t>
  </si>
  <si>
    <t>143 У</t>
  </si>
  <si>
    <t>144 У</t>
  </si>
  <si>
    <t>145 У</t>
  </si>
  <si>
    <t>146 У</t>
  </si>
  <si>
    <t>147 У</t>
  </si>
  <si>
    <t>148 У</t>
  </si>
  <si>
    <t>149 У</t>
  </si>
  <si>
    <t>150 У</t>
  </si>
  <si>
    <t>43.13.10.15.10.00.00</t>
  </si>
  <si>
    <t>Услуги вспомогательные по исследованию нефтяных месторождений</t>
  </si>
  <si>
    <t>Кен орындарын зерттеу жөніндегі қосалқы қызметтер</t>
  </si>
  <si>
    <t xml:space="preserve">Услуги по гидродинамическим исследованиям  скважины СЗТ-1 на площади Тенге блока Узень и Карамандыбас </t>
  </si>
  <si>
    <t>Өзен-Қарамандыбасс ( С-Б Тенге алаңы)  блогында  СЗТ-1 іздестіру-барлау ұңғымасында гидродинамикалық зерттеулер жүргізу бойынша қызметтер</t>
  </si>
  <si>
    <t>71.20.12.19.00.00.00</t>
  </si>
  <si>
    <t>Услуги по анализу и испытаниям в нефтегазовой отрасли</t>
  </si>
  <si>
    <t>Мұнайгаз саласындағы талдау мен сынаулар бойынша қызмет көрсетулер</t>
  </si>
  <si>
    <t xml:space="preserve">Услуги по лабораторному анализу глубинных и поверхностных проб нефти, газа и воды скважины СЗТ-1 на площади Тенге блока Узень и Карамандыбас </t>
  </si>
  <si>
    <t xml:space="preserve">Өзен-Қарамандыбас блогында (С-Б Тенге алаңы) СЗТ-1  іздестіру-барлау ұңғымасында КС мен судың тереңдік-беткі сынамаларына талдау жүргізу бойынша қызметтер </t>
  </si>
  <si>
    <t>Услуги по  исследованию и анализу кернового материала на территории, прилегающие к месторождениям Узень и Карамандыбас</t>
  </si>
  <si>
    <t>Өзен-Қарамандыбас блогы бойынша керн материалдарын зерттеу және талдау бойынша қызметтер</t>
  </si>
  <si>
    <t>май, июнь 2014 года</t>
  </si>
  <si>
    <t>74.90.13.10.00.00.00</t>
  </si>
  <si>
    <t>Услуги консультационные в области экологии по природоохранному проектированию, нормированию</t>
  </si>
  <si>
    <t>Консультации в области экологии по природоохранному проектированию, разработке системы правил (норм), количественных и качественных показателей (нормативов) состояния окружающей среды и степени воздействия на нее</t>
  </si>
  <si>
    <t xml:space="preserve">Услуги по разработке  программы производственного экологического контроля с проведением производственного экологического мониторинга по месторождениям Узень и Карамандыбас </t>
  </si>
  <si>
    <t>Өзен және Қарамандыбас кен орындары бойынша өндірістік экологиялық мониторинг жүргізу арқылы өндірістік экологиялық бақылау бағдарламасын әзірлеу (1 ұңғыма)</t>
  </si>
  <si>
    <t xml:space="preserve">Обработка и интерпретация сейсмических данных 3Д на территории, прилегающей к месторождениям Узень и Карамандыбас (структура Северо-Западный Тенге) (в т.ч. супервайзерство и экспертное заключение на сейсмический отчет) в объеме 270 кв.км </t>
  </si>
  <si>
    <r>
      <t>Өзен-Қарамандыбас (Солт</t>
    </r>
    <r>
      <rPr>
        <sz val="10"/>
        <color theme="1"/>
        <rFont val="Calibri"/>
        <family val="2"/>
        <charset val="204"/>
      </rPr>
      <t>ү</t>
    </r>
    <r>
      <rPr>
        <sz val="10"/>
        <color theme="1"/>
        <rFont val="Times New Roman"/>
        <family val="1"/>
        <charset val="204"/>
      </rPr>
      <t>ст</t>
    </r>
    <r>
      <rPr>
        <sz val="10"/>
        <color theme="1"/>
        <rFont val="Calibri"/>
        <family val="2"/>
        <charset val="204"/>
      </rPr>
      <t>i</t>
    </r>
    <r>
      <rPr>
        <sz val="10"/>
        <color theme="1"/>
        <rFont val="Times New Roman"/>
        <family val="1"/>
        <charset val="204"/>
      </rPr>
      <t>к -Батыс  Тенге құрылымы) кен орнына жалғас жатқан келісімшарттық аумақта  3Д талдау-өңдеу және сейсмикалы</t>
    </r>
    <r>
      <rPr>
        <sz val="10"/>
        <color theme="1"/>
        <rFont val="Calibri"/>
        <family val="2"/>
        <charset val="204"/>
      </rPr>
      <t>қ</t>
    </r>
    <r>
      <rPr>
        <sz val="10"/>
        <color theme="1"/>
        <rFont val="Times New Roman"/>
        <family val="1"/>
        <charset val="204"/>
      </rPr>
      <t xml:space="preserve"> интерпретациялау қызметтерi</t>
    </r>
  </si>
  <si>
    <t xml:space="preserve">Услуги по  исследованию и анализу кернового материала по блоку Каратон-Саркамыс </t>
  </si>
  <si>
    <t xml:space="preserve"> Каратон-Саркамыс блогы бойынша керн материалдарын зерттеу және талдау бойынша қызметтер</t>
  </si>
  <si>
    <t>62.09.20.10.10.15.00</t>
  </si>
  <si>
    <t>Услуги по администрированию и техническому обслуживанию системного программного обеспечения</t>
  </si>
  <si>
    <t>Бабына келтіруді, алып жүруді және ағымдағы қызмет көрсетуді қоса алғанда БК техникалық қолдау</t>
  </si>
  <si>
    <t>Администрирование и техническое обслуживание программного обеспечения системного</t>
  </si>
  <si>
    <t>Услуги по технической поддержке ПО  по обработке данных ГИС</t>
  </si>
  <si>
    <t>ГИС деректерінің БҚ техникалық қолдау бойынша қызметтер(Techlog)</t>
  </si>
  <si>
    <t>Услуги по технической поддержке ПО Kingdom</t>
  </si>
  <si>
    <t>Киндом БҚ техникалық қолдау бойынша қызметтер</t>
  </si>
  <si>
    <t>71.20.12.18.00.00.00</t>
  </si>
  <si>
    <t>неэтилированный и этилированный, произведенный для двигателей с искровым зажиганием: АИ-92</t>
  </si>
  <si>
    <t>неэтилированный и этилированный, произведенный для двигателей с искровым зажиганием: АИ-95</t>
  </si>
  <si>
    <t xml:space="preserve">Комплекс услуг по обеспечению защиты государственных секретов </t>
  </si>
  <si>
    <t>Услуги консультационные в сфере рынка ценных бумаг</t>
  </si>
  <si>
    <t xml:space="preserve">Услуги по предоставлению средств коммуникаций для инициативного информирования </t>
  </si>
  <si>
    <t xml:space="preserve">Комплекс работ по приведению в порядок завершенных делопроизводством дел постоянного, временного сроков хранения и документов по личному составу.   </t>
  </si>
  <si>
    <t>Экология саласындағы табиғатты қорғау, жобалау, нормалау бойынша кеңес беру қызметтері</t>
  </si>
  <si>
    <t>Экология саласындағы табиғатты қорғауды жобалау, ережелер (нормалар) жүйесін, қоршаған ортаның жай-күйінің және оған әсер ету дәрежесінің сандық және сапалық көрсеткіштерін (нормативтерін) әзірлеу бойынша кеңес беру</t>
  </si>
  <si>
    <t xml:space="preserve">Утверждены приказом управляющего директора по коммерческим вопросам АО "РД "КазМунайГаз" Дуйсембекова Б.Ж. № 58/П от 12 марта 2014 года  </t>
  </si>
  <si>
    <t>Зажим 25 мм, в пачке 12шт., цвет: ассорти, упаковка: картонная,</t>
  </si>
  <si>
    <t>104-1 У</t>
  </si>
  <si>
    <t>142-1 У</t>
  </si>
  <si>
    <t>столбец - 21</t>
  </si>
  <si>
    <t>101-2 У</t>
  </si>
  <si>
    <t>С даты заключения договора и до 30 ноября 2014 года</t>
  </si>
  <si>
    <t>65-1 У</t>
  </si>
  <si>
    <t>66-1 У</t>
  </si>
  <si>
    <t xml:space="preserve">Утверждены приказом управляющего директора по коммерческим вопросам АО "РД "КазМунайГаз" Дуйсембекова Б.Ж. № 85/П от 09 апреля 2014 года  </t>
  </si>
  <si>
    <t>33-1 У</t>
  </si>
  <si>
    <t>Услуги по предоставлению доступа к Информационно-аналитическому сервису «Thomson ONE Investor Relations», находящегося  в сети Интернет, для целей мониторинга и анализа состояния мировых рынков энергоресурсов и услуги по предоставлению информационных материалов с целью изучения финансовых рынков и анализа деятельности публичных компаний (сертификация пользователей, получение доступа и др.)</t>
  </si>
  <si>
    <t>36-2 У</t>
  </si>
  <si>
    <t>Услуги по присвоению и подтверждению рейтингов (Standard and Poor's)</t>
  </si>
  <si>
    <t>Рейтингтердің беру және растау қызметтері (Standard and Poor's)</t>
  </si>
  <si>
    <t>с даты заключения договора по май  2015 года</t>
  </si>
  <si>
    <t>переходящий, 06.2014-05.2015</t>
  </si>
  <si>
    <t>Комиссия Лондонской фондовой биржы (LSE)</t>
  </si>
  <si>
    <t>Лондон қор биржасының комиссиясы (LSE)</t>
  </si>
  <si>
    <t>с даты заключения договора по март 2015 года</t>
  </si>
  <si>
    <t>переходящий, 05.2014-03.2015</t>
  </si>
  <si>
    <t>151 У</t>
  </si>
  <si>
    <t>152 У</t>
  </si>
  <si>
    <t>153 У</t>
  </si>
  <si>
    <t>154 У</t>
  </si>
  <si>
    <t>155 У</t>
  </si>
  <si>
    <t>156 У</t>
  </si>
  <si>
    <t>157 У</t>
  </si>
  <si>
    <t>69.20.31.10.20.10.00</t>
  </si>
  <si>
    <t>Услуги по проведению аудита налоговой отчетности и консультационному сопровождению в сфере налогообложения</t>
  </si>
  <si>
    <t>Салық есептілігіне аудит жүргізу және салық салу саласында консультациялық сүйемелдеу бойынша қызметтер</t>
  </si>
  <si>
    <t>Консультационные услуги по минимизации налоговых рисков при проведении проверок контролирующими органами</t>
  </si>
  <si>
    <t>Қызмет атқарулар ша алымның тәуекелінің минимизациялауына при тексерістің жаса- бақылаушы органдармен</t>
  </si>
  <si>
    <t>ЭОТТ</t>
  </si>
  <si>
    <t>С даты заключения договора и по 31 декабря 2014 года</t>
  </si>
  <si>
    <t>авансовый платеж - 0%, оставшаяся часть в течение 30 дней с  факта оказания услуг</t>
  </si>
  <si>
    <t>69.20.31.10.00.00.00</t>
  </si>
  <si>
    <t>Услуги консультационные в области налогообложения</t>
  </si>
  <si>
    <t>Салық салу саласындағы консультациялық қызметтер</t>
  </si>
  <si>
    <t>Консультационные услуги по сложным вопросам налогообложения при сделках и минимизации дополнительных начислений со стороны налоговых органов</t>
  </si>
  <si>
    <t>Мәмiлелер және салық органдарының жақтанының қосымша есептеп шығаруларын минимизациялаудың жанында салық өндiрудiң ауыр мәселелерi бойынша қызмет</t>
  </si>
  <si>
    <t>с 01 сентября 2014 года по 31 августа 2015 года</t>
  </si>
  <si>
    <t>переходящий, 09.2014-08.2015</t>
  </si>
  <si>
    <t>Консультационные услуги по вопросам трансфертного ценообразования</t>
  </si>
  <si>
    <t>Трансферт баға түзу сұрақтар бойынша қызметтер</t>
  </si>
  <si>
    <t>Консультационные услуги, связанные с разработкой налоговой стратегии и системы управления налоговаыми рисками</t>
  </si>
  <si>
    <t xml:space="preserve"> Салық тәуекелдермен басқарудан салық стратегиядан және жүйеден әзірлеумен сабақтас қызметті</t>
  </si>
  <si>
    <t>69.20.31.10.05.00.00</t>
  </si>
  <si>
    <t>Услуги консультационные в области международного налогообложения</t>
  </si>
  <si>
    <t>Халықаралық салық саласындағы консультациялық қызметтер</t>
  </si>
  <si>
    <t>Консультационные услуги, связанные с применением международного налогового законодательства</t>
  </si>
  <si>
    <t>Салық және жапсарлас заңға өзгерiстер бойынша консультациялар</t>
  </si>
  <si>
    <t>с момента подписания договора по 31 декабря 2014 года</t>
  </si>
  <si>
    <t>июль, август 2014 года</t>
  </si>
  <si>
    <t>21-1 У</t>
  </si>
  <si>
    <t>столбец - 7, 11, 20, 21</t>
  </si>
  <si>
    <t>Қолданбалы бағдарламаларды әкімшілдендіру және техникалық қызмет көрсету</t>
  </si>
  <si>
    <t>Услуги по технической поддержке и обслуживанию 1С:Бухгалтерия 7.7</t>
  </si>
  <si>
    <t>1С:Бухгалтерия 7.7 техникалық қолдау және қызмет көрсету жөніндегі қызмет көрсетулер;</t>
  </si>
  <si>
    <t>158 У</t>
  </si>
  <si>
    <t>159 У</t>
  </si>
  <si>
    <t>160 У</t>
  </si>
  <si>
    <t>74.90.21.99.10.10.00</t>
  </si>
  <si>
    <t>Услуги оператора по контракту на недропользование</t>
  </si>
  <si>
    <r>
      <t xml:space="preserve"> Жер </t>
    </r>
    <r>
      <rPr>
        <sz val="10"/>
        <color theme="1"/>
        <rFont val="Calibri"/>
        <family val="2"/>
        <charset val="204"/>
      </rPr>
      <t>қ</t>
    </r>
    <r>
      <rPr>
        <sz val="10"/>
        <color theme="1"/>
        <rFont val="Times New Roman"/>
        <family val="1"/>
        <charset val="204"/>
      </rPr>
      <t>ойнауын пайдалану контракты бойынша операторлық қызметтер</t>
    </r>
  </si>
  <si>
    <t>Услуги оператора по контракту на недропользование №3579 от 16.06.2010г.на проведение разведки углеводородного сырья на территории, прилегающей к месторождениям  Узень и Карамандыбас</t>
  </si>
  <si>
    <t xml:space="preserve"> "ҚМГ БӨ Барлау активтерiнiң" ЖШС  16.06.2010ж. №3579  Узень-Карамандыбас  блогы бойынша операторлық қызметтерi</t>
  </si>
  <si>
    <t xml:space="preserve"> Недропользователь, при условии своевременного получения Денежного требования от Оператора, обязуется производить предоставление финансирования в соответствии с Денежным требованием не позднее 7 (седьмого) числа каждого календарного месяца.</t>
  </si>
  <si>
    <t>Услуги оператора по контракту на недропользование №3577 от 16.06.2010г.на проведение разведки углеводородного сырья на  блоке   Каратон-Саркамыс</t>
  </si>
  <si>
    <r>
      <t xml:space="preserve"> "ҚМГ БӨ Барлау активтерiн</t>
    </r>
    <r>
      <rPr>
        <sz val="10"/>
        <color theme="1"/>
        <rFont val="Calibri"/>
        <family val="2"/>
        <charset val="204"/>
      </rPr>
      <t>iң</t>
    </r>
    <r>
      <rPr>
        <sz val="10"/>
        <color theme="1"/>
        <rFont val="Times New Roman"/>
        <family val="1"/>
        <charset val="204"/>
      </rPr>
      <t>" ЖШС  16.06.2010ж. №3577   Каратон-Саркамыс блогы бойынша операторлық қызметтерi</t>
    </r>
  </si>
  <si>
    <t>Недропользователь, при условии своевременного получения Денежного требования от Оператора, обязуется производить предоставление финансирования в соответствии с Денежным требованием не позднее 7 (седьмого) числа каждого календарного месяца.</t>
  </si>
  <si>
    <t>8-1 Т</t>
  </si>
  <si>
    <t>с даты заключения договора до 01.10.2014 года</t>
  </si>
  <si>
    <t>9-1 Т</t>
  </si>
  <si>
    <t>10-1 Т</t>
  </si>
  <si>
    <t>11-1 Т</t>
  </si>
  <si>
    <t>12-1 Т</t>
  </si>
  <si>
    <t>13-1 Т</t>
  </si>
  <si>
    <t>14-1 Т</t>
  </si>
  <si>
    <t>15-1 Т</t>
  </si>
  <si>
    <t>16-1 Т</t>
  </si>
  <si>
    <t>17-1 Т</t>
  </si>
  <si>
    <t>18-1 Т</t>
  </si>
  <si>
    <t>47-2 У</t>
  </si>
  <si>
    <t>141-1 У</t>
  </si>
  <si>
    <t>столбец - 11, 21</t>
  </si>
  <si>
    <t>20-1 Т</t>
  </si>
  <si>
    <t>с даты заключения договора и по 30 июня 2014 года</t>
  </si>
  <si>
    <t>столбец - 11, 14, 15, 22</t>
  </si>
  <si>
    <t>21-1 Т</t>
  </si>
  <si>
    <t>22-1 Т</t>
  </si>
  <si>
    <t>28-1 Т</t>
  </si>
  <si>
    <t>29-1 Т</t>
  </si>
  <si>
    <t>34-1 Т</t>
  </si>
  <si>
    <t>36-1 Т</t>
  </si>
  <si>
    <t>37-1 Т</t>
  </si>
  <si>
    <t>38-1 Т</t>
  </si>
  <si>
    <t>39-1 Т</t>
  </si>
  <si>
    <t>40-1 Т</t>
  </si>
  <si>
    <t>41-1 Т</t>
  </si>
  <si>
    <t>42-1 Т</t>
  </si>
  <si>
    <t>46-1 Т</t>
  </si>
  <si>
    <t>47-1 Т</t>
  </si>
  <si>
    <t>72-1 Т</t>
  </si>
  <si>
    <t>73-1 Т</t>
  </si>
  <si>
    <t>19-1 Т</t>
  </si>
  <si>
    <t>столбец - 7, 11, 14</t>
  </si>
  <si>
    <t>18-1 У</t>
  </si>
  <si>
    <t>Услуги по охране офисных помещений 
АО "РД "КМГ" в объеме                     36240 часов</t>
  </si>
  <si>
    <t xml:space="preserve"> "ҚМГ" БӨ" АҚ-ның офистік үй-жайларын                                      36240  сағат көлемінде күзету жөніндегі қызметтер</t>
  </si>
  <si>
    <t>С даты заключения договора и по 31 мая 2014 года</t>
  </si>
  <si>
    <t>столбец - 14, 20, 21</t>
  </si>
  <si>
    <t>161 У</t>
  </si>
  <si>
    <t>Услуги по охране офисных помещений 
АО "РД "КМГ" в объеме                            51360 часов</t>
  </si>
  <si>
    <t xml:space="preserve"> "ҚМГ" БӨ" АҚ-ның офистік үй-жайларын 51360  сағат көлемінде күзету жөніндегі қызметтер</t>
  </si>
  <si>
    <t xml:space="preserve">Утверждены приказом управляющего директора по коммерческим вопросам АО "РД "КазМунайГаз" Дуйсембекова Б.Ж. № 109/П от 04 мая 2014 года  </t>
  </si>
  <si>
    <t>78 Т</t>
  </si>
  <si>
    <t>32.99.61.00.00.00.30.60.1</t>
  </si>
  <si>
    <t xml:space="preserve">Программное обеспечение </t>
  </si>
  <si>
    <t>Бағдарламалық қамтамасыз ету</t>
  </si>
  <si>
    <t>Программный продукт - прочий</t>
  </si>
  <si>
    <t>Өзге де бағдарламалық өнім</t>
  </si>
  <si>
    <t>Программное обеспечение петрофизических исследований и моделирования</t>
  </si>
  <si>
    <t>Петрофизикалық зерттеу және үлгілеу бойынша бағдарламалық жасақтама</t>
  </si>
  <si>
    <t>г.Актау, мкр.2, д.47А, филиал "Инженерный центр"</t>
  </si>
  <si>
    <t>с момента подписания договора по 30.08.2014</t>
  </si>
  <si>
    <t>79 Т</t>
  </si>
  <si>
    <t>Программное обеспечение - 32 катализаторов увеличения скорости гидродинамических расчетов (распараллеливание расчета по ядрам кластера)</t>
  </si>
  <si>
    <t>Гидродинамикалық есептеулердің жылдамдығын арттыруға арналған катализатор (кластердің ядролары бойынша есептеуді паралелсіздендіру)  бағдарламалық жасақтама</t>
  </si>
  <si>
    <t>80 Т</t>
  </si>
  <si>
    <t>Программное обеспечение по геологическому моделированию</t>
  </si>
  <si>
    <t>Геологиялық үлгілеу бойынша бағдарламалық жасақтама</t>
  </si>
  <si>
    <t>162 У</t>
  </si>
  <si>
    <t>74.90.12.20.13.10.00</t>
  </si>
  <si>
    <t>Услуги по оценке автотранспортных средств</t>
  </si>
  <si>
    <t>Автокөлік құралдарын бағалау жөніндегі қызметтер</t>
  </si>
  <si>
    <t>июнь 2014 года</t>
  </si>
  <si>
    <t>с даты заключения договора по 31 июля 2014 года</t>
  </si>
  <si>
    <t>авансовый платеж - 0%, оставшаяся часть в течение 30 р.д. с момента подписания акта окта оказанных услуг</t>
  </si>
  <si>
    <t>67-1 У</t>
  </si>
  <si>
    <t>68-1 У</t>
  </si>
  <si>
    <t>163 У</t>
  </si>
  <si>
    <t>74.90.12.20.12.00.00</t>
  </si>
  <si>
    <t>Услуги по проведению технического аудита</t>
  </si>
  <si>
    <r>
      <t>Техникалық аудит жүргізу бойынша қызметтер</t>
    </r>
    <r>
      <rPr>
        <sz val="10"/>
        <color rgb="FF000000"/>
        <rFont val="Times New Roman"/>
        <family val="1"/>
        <charset val="204"/>
      </rPr>
      <t xml:space="preserve">                           </t>
    </r>
  </si>
  <si>
    <t>оценка организационного, технического или экономического состояния</t>
  </si>
  <si>
    <r>
      <t>ұйымдық, техникалық немесе экономикалық жай-күйін бағалау</t>
    </r>
    <r>
      <rPr>
        <sz val="10"/>
        <color rgb="FF000000"/>
        <rFont val="Times New Roman"/>
        <family val="1"/>
        <charset val="204"/>
      </rPr>
      <t xml:space="preserve">                  </t>
    </r>
  </si>
  <si>
    <t>Технический аудит активов
 АО РД "КМГ"</t>
  </si>
  <si>
    <t xml:space="preserve">ҚазМұнайГаз» БӨ» АҚ активтерінің техникалық аудиті </t>
  </si>
  <si>
    <t>с даты подписания договора и по 31 декабря 2014 года</t>
  </si>
  <si>
    <t>164 У</t>
  </si>
  <si>
    <t>62.02.30.10.10.00.00</t>
  </si>
  <si>
    <t>Услуги по техническому обслуживанию и ремонту машин и оборудования офисных</t>
  </si>
  <si>
    <t>Машиналар мен офистік құрал-жабдықтарды жөндеу және техникалық қызмет көрсетуі бойынша қызметтер</t>
  </si>
  <si>
    <t>Услуги по техническому обслуживанию и ремонту машин и оборудования офисных.</t>
  </si>
  <si>
    <t>Есептеуіш техникаларын жөндеу және техникалық қызмет көрсету бойынша қызметтер</t>
  </si>
  <si>
    <t>Услуги по ремонту и обслуживанию автоматизированных шкафов, установленных в архиве</t>
  </si>
  <si>
    <t>Мүрағатта орналасқан автоматтандырылған шкафтарынды жөндеу және қызмет ету жөніндегі қызмет көрсетулер</t>
  </si>
  <si>
    <t>48-1 У</t>
  </si>
  <si>
    <t xml:space="preserve">АО "РД КазМунайГаз" </t>
  </si>
  <si>
    <t>декабрь 2013 года - январь 2014 года</t>
  </si>
  <si>
    <t>165 У</t>
  </si>
  <si>
    <t>с 01 июля 2014 года по 31 декабря 2014 года</t>
  </si>
  <si>
    <t>4-1 Т</t>
  </si>
  <si>
    <t>с момента подписания до 31.08.2014 года</t>
  </si>
  <si>
    <t>166 У</t>
  </si>
  <si>
    <t>84.11.19.05.00.00.00</t>
  </si>
  <si>
    <t>Услуги по проведению государственного технического обследования недвижимого имущества</t>
  </si>
  <si>
    <t>Жылдымайтын мүлікке мемлекеттік техникалық зерттеу жүргізу бойынша қызметтер</t>
  </si>
  <si>
    <t>авансовый платеж - 100%, без предоставления банковской гарантии</t>
  </si>
  <si>
    <t>1-2 Р</t>
  </si>
  <si>
    <t>4-1 Р</t>
  </si>
  <si>
    <t>август, сентябрь 2014 года</t>
  </si>
  <si>
    <t>5-1 Р</t>
  </si>
  <si>
    <t>84-2 У</t>
  </si>
  <si>
    <t>86-2 У</t>
  </si>
  <si>
    <t>87-2 У</t>
  </si>
  <si>
    <t>88-2 У</t>
  </si>
  <si>
    <t>89-2 У</t>
  </si>
  <si>
    <t>143-1 У</t>
  </si>
  <si>
    <t>144-1 У</t>
  </si>
  <si>
    <t>145-1 У</t>
  </si>
  <si>
    <t>147-1 У</t>
  </si>
  <si>
    <t>сентябрь, октябрь 2014 года</t>
  </si>
  <si>
    <t>148-1 У</t>
  </si>
  <si>
    <t>149-1 У</t>
  </si>
  <si>
    <t>159-1 У</t>
  </si>
  <si>
    <t>160-1 У</t>
  </si>
  <si>
    <t xml:space="preserve">Утверждены приказом управляющего директора по коммерческим вопросам АО "РД "КазМунайГаз" Дуйсембекова Б.Ж. № 123/П от 27 мая 2014 года  </t>
  </si>
  <si>
    <t>20-2 Т</t>
  </si>
  <si>
    <t>с даты заключения договора и по 31 октября 2014 года</t>
  </si>
  <si>
    <t>21-2 Т</t>
  </si>
  <si>
    <t>34-2 Т</t>
  </si>
  <si>
    <t>38-2 Т</t>
  </si>
  <si>
    <t>39-2 Т</t>
  </si>
  <si>
    <t>42-2 Т</t>
  </si>
  <si>
    <t>46-2 Т</t>
  </si>
  <si>
    <t>73-2 Т</t>
  </si>
  <si>
    <t>76-1 Т</t>
  </si>
  <si>
    <t>с даты заключения договора и до 30 сентября 2014года</t>
  </si>
  <si>
    <t>36-3 У</t>
  </si>
  <si>
    <t>167 У</t>
  </si>
  <si>
    <t>85.59.13.05.00.00.00</t>
  </si>
  <si>
    <t>Услуги по подготовке и обучению работников</t>
  </si>
  <si>
    <t>Қызметкерлерді даярлау және оқыту жөніндегі қызметтер</t>
  </si>
  <si>
    <t>Услуги по обучению работников по вопросам закупок</t>
  </si>
  <si>
    <t>Сатып алу мәселелері жөніндегі қызметкерлерді  оқыту жөніндегі қызметтер</t>
  </si>
  <si>
    <t>Акмолинская область, п.Зерен</t>
  </si>
  <si>
    <t>два календарных дня в июне месяце</t>
  </si>
  <si>
    <t>Заказчик производит оплату стоимости Услуги путем перечисления денег на банковский счет исполнителя в течении 10 рабочих дней с момента подписания договора и выставления счета на оплату</t>
  </si>
  <si>
    <t>60-3 У</t>
  </si>
  <si>
    <t>столбец - 20, 21 (с учетом доп. соглашения)</t>
  </si>
  <si>
    <t>81 Т</t>
  </si>
  <si>
    <t>Неэтилированный и этилированный, произведенный для двигателей с искровым зажиганием: АИ-95</t>
  </si>
  <si>
    <t xml:space="preserve"> июль 2014 года</t>
  </si>
  <si>
    <t>168 У</t>
  </si>
  <si>
    <t>62.01.11.50.00.00.00</t>
  </si>
  <si>
    <t>Бағдарламалық қамтамасыз етуді жөнге келтіру қызметтері</t>
  </si>
  <si>
    <t>Комплекс мер по модификации и конфигурации существующих программных приложений</t>
  </si>
  <si>
    <t>Қолда бар бағдарламалық ұсыныстарды конфигурациялау модификациялау бойынша қызметтер</t>
  </si>
  <si>
    <t>Услуги по автоматизации процесса консолидации финансовой отчетности  АО "РД "КазМунайГаз" в системе АО "НК "КазМунайГаз" SAP BO FC</t>
  </si>
  <si>
    <t>«ҚазМұнайГаз» БӨ» АҚ  қаржылық  есебін «ҚазМұнайГаз» ҰК» АҚ SAP BO FC» жүйесінде шоғырландыру процесін автоматтандыру бойынша қызметтер көрсету»</t>
  </si>
  <si>
    <t>авансовый платеж - 0%, 90 % -  в течение 30 рабочих дней   с момента предоставления акта выполненных работ, 10 % - в течение 30 рабочих дней после 100 % исполнения договора</t>
  </si>
  <si>
    <t>169 У</t>
  </si>
  <si>
    <t>Проведение обмера объекта недвижимого имущества "Расширение производственной базы на 250 единиц автотранспортных средств и спецтехники на месторождении Каражанбас")</t>
  </si>
  <si>
    <t>с момента подписания договора 
по 31 декабря 2014 года</t>
  </si>
  <si>
    <r>
      <t>авансовый</t>
    </r>
    <r>
      <rPr>
        <sz val="11"/>
        <rFont val="Times New Roman"/>
        <family val="1"/>
        <charset val="204"/>
      </rPr>
      <t xml:space="preserve"> платеж - 100% без предоставления банковской гарантий </t>
    </r>
  </si>
  <si>
    <t xml:space="preserve"> </t>
  </si>
  <si>
    <t>«Қаражанбас кен орнындағы 250 дана автокөлік құралдары мен арнайы техникаға арналған өндірістік базаны кеңейту» жылжымайтын мүлік объектісін өлшеуді жүргізу.</t>
  </si>
  <si>
    <t>Услуги настройки программного обепечения</t>
  </si>
  <si>
    <t>4-2 Т</t>
  </si>
  <si>
    <t>с момента подписания до 30.09.2014 года</t>
  </si>
  <si>
    <t>170 У</t>
  </si>
  <si>
    <t>Услуги аудита информационной безопасности</t>
  </si>
  <si>
    <t>Ақпараттың қауіпсіздік аудит қызметтері</t>
  </si>
  <si>
    <t>Аудит информационной безопасности</t>
  </si>
  <si>
    <t>Ақпарат қауіпсіздігінің аудиті</t>
  </si>
  <si>
    <r>
      <t xml:space="preserve">Услуги по проведению репутационного аудита в 2014 году.                              </t>
    </r>
    <r>
      <rPr>
        <sz val="10"/>
        <color indexed="8"/>
        <rFont val="Times New Roman"/>
        <family val="1"/>
        <charset val="204"/>
      </rPr>
      <t>Проведение репутационного аудита в 2014 году, разработка стратегии коммуникаций в интересах Компании, систематизация всех публичных коммуникаций.</t>
    </r>
  </si>
  <si>
    <t xml:space="preserve">2014 жылы репутациялық аудит жүргізу. 2014 жылы репутациялық аудит жүргізу және Компанияның мүддесі үшін коммунакациялар стратегиясын әзірлеу, барлық жариялы коммуникацияларды жүйелендіру.  </t>
  </si>
  <si>
    <t>6 Р</t>
  </si>
  <si>
    <t>7 Р</t>
  </si>
  <si>
    <t>41.00.40.20.10.00.00</t>
  </si>
  <si>
    <t>Работы строительные по ремонту административного здания</t>
  </si>
  <si>
    <t>Әкімшілік ғимараттарды жөндеу бойынша құрылыс жұмыстары</t>
  </si>
  <si>
    <t>Комплекс работ по ремонту административного здания офисного типа</t>
  </si>
  <si>
    <t>Кеңселік үлгідегі әкімшілік ғимараттарды жөндеу бойынша жұмыстар кешені</t>
  </si>
  <si>
    <t>Работы строительные по ремонту актового зала в административном здании АО "РД "КазМунайГаз" по адресу: г. Астана, проспект Кабанбай батыра 17</t>
  </si>
  <si>
    <t xml:space="preserve">Астана қаласы, Қабанбай батыр даңғылы 17  мекен-жайы бойынша орналасқан «ҚазМұнайгаз» БӨ» АҚ әкімшілік ғимаратындағы акт залын жөндеу жөніндегі құрылыс жұмыстары </t>
  </si>
  <si>
    <t>43.99.90.20.10.10.00</t>
  </si>
  <si>
    <t>Ремонт входных групп административно-бытового здания</t>
  </si>
  <si>
    <t>Әкімшілік-тұрмыстық ғимараттың кіріс топтарын жөндеу</t>
  </si>
  <si>
    <t>Ремонт входной группы административного здания АО "РД "КазМунайГаз" по адресу: г. Астана, проспект Кабанбай батыра 17</t>
  </si>
  <si>
    <t>Астана қаласы, Қабанбай батыр даңғылы 17  мекен-жайы бойынша орналасқан «ҚазМұнайгаз» БӨ» АҚ әкімшілік ғимаратының кіреберісін жөндеу </t>
  </si>
  <si>
    <t>171 У</t>
  </si>
  <si>
    <t>Қызметкерлерді даярлау, қайта даярлау және біліктілігін жетілдіру бойынша білім беру қызметтері</t>
  </si>
  <si>
    <t>Оқыту тренингтері мен семинарларын ұйымдастыруды қоса алғанда, қызметкерлерді даярлау, қайта даярлау және біліктілігін жетілдіру</t>
  </si>
  <si>
    <t>Оқытатын тренингтер мен семинарлар ұйымдастыруды қоса алғанда қызметкерлерді даярлау, қайта даярлау және біліктілігін арттыру жөніндегі өызмет көрсетулер</t>
  </si>
  <si>
    <t>81-1 Т</t>
  </si>
  <si>
    <t>С даты заключения договора и до 30 сентября 2014 года</t>
  </si>
  <si>
    <t>столбец - 11, 14, 18, 20, 21</t>
  </si>
  <si>
    <t>172 У</t>
  </si>
  <si>
    <t>70.10.10.10.00.00.00</t>
  </si>
  <si>
    <t>Басқару қызметтері</t>
  </si>
  <si>
    <t>Басқару қызметтерін және басқа бөлімдерді қадағалау жұмыстарын ұйымдастыруға жәрдем көрсету</t>
  </si>
  <si>
    <t>Представление интересов РД КМГ или группы РД КМГ в гос.органах, обеспечение доступа к объемам транспортировки сырой нефти по  трубопроводам КТК и КТО, предоставление права на участие и первого отказа по приобретению права недропользования на территории РК, содействие в организации научно-исследовательских и опытно-конструкторских работ по существующим и возникающим проблемам на разрабатываемых месторождениях РД КМГ или группы РД КМГ.</t>
  </si>
  <si>
    <t>Мемлекеттік органдарда ҚМГ БӨ-нің немесе ҚМГ БӨ топтарының мүдделерін білдіру, шикі мұнайды КҚК мен ҚТО құбыр желілері бойынша тасымалдау ауқымдарына қол жеткізуді қамтамасыз ету, ҚР аумағында жер қойнауын пайдалану құқықтарын алуға қатысу және одан бірінші болып бастарту құқықтарын ұсыну, ҚМГ БӨ-нің немесе ҚМГ БӨ топтарының игерілетін кен орындарындағы орын алған және пайда болатын  проблемалар бойынша ғылыми-зерттеу және тәжірибе-конструкторлық жұмыстарды ұйымдастыруға жәрдем көрсету.</t>
  </si>
  <si>
    <t>авансовый платеж - 0%, оставшаяся часть в течение 10 р.д. с момента подписания акта приема-передачи</t>
  </si>
  <si>
    <t>14.19.22.00.00.00.28.01.1</t>
  </si>
  <si>
    <t>Комплект (футболка и трусы) спортивные</t>
  </si>
  <si>
    <t>Жиынтық (футболка және спорттық трусылар)</t>
  </si>
  <si>
    <t>из хлопчатобумажных тканей</t>
  </si>
  <si>
    <t>Мақта-матадан тігілген</t>
  </si>
  <si>
    <t xml:space="preserve"> волейбльные мужские - 8, волейбольные женские -8, баскетбольные мужские - 8, теннисные мужские - 1, теннисные женские -1</t>
  </si>
  <si>
    <t>Футбол ойыны үшін Ерлерге арналған - 8, волейбол ойыны үшін ерлерге арналған - 8, волейбол ойыны үшін әйелдерге арналған - 8, баскетбол ойыны үшін ерлерге арналған - 8, теннис ойыны үшін ерлерге арналған - 1, теннис ойыны үшін әйелдерге арналған - 1</t>
  </si>
  <si>
    <t xml:space="preserve"> С даты заключения договора и до 31 августа 2014г.</t>
  </si>
  <si>
    <t>14.19.22.00.00.00.26.20.1</t>
  </si>
  <si>
    <t>спортивная, мужская из хлопчатобумажных тканей</t>
  </si>
  <si>
    <t>Спортттық, ерлерге арналған мақта-матадан тігілген</t>
  </si>
  <si>
    <t>Повседневная футболка, классический крой, 100% - хлопок</t>
  </si>
  <si>
    <t>Күнделікті киюге арналған футболка, классикалық пішім, 100% - мақта</t>
  </si>
  <si>
    <t>14.19.22.00.00.00.26.23.1</t>
  </si>
  <si>
    <t>спортивная, женская из хлопчатобумажных тканей</t>
  </si>
  <si>
    <t>Спорттық, әйелдерге арналған мақта-матадан тігілген</t>
  </si>
  <si>
    <t>15.20.29.20.20.10.10.10.1</t>
  </si>
  <si>
    <t>Кроссовки</t>
  </si>
  <si>
    <t>Кроссовкалар</t>
  </si>
  <si>
    <t>спортивные летние мужские</t>
  </si>
  <si>
    <t xml:space="preserve">Ерлерге арналған спорттық жазғы </t>
  </si>
  <si>
    <t>Гибкая многослойная подошва из полиуретана с воздушной подушкой под пяткой, обеспечивающий дополнительную амортизацию. Верх из кожи и легкого сетчатого материала с поддерживающими ставками</t>
  </si>
  <si>
    <t>Қосымша аммортизацияны қамтамасыз ететін өкше асты  ауа қабаты бар полиуританнан жасалған иілгіш көп қатпарлы табан. Үстіңгі бөлігі теріден және жеңіл торлы матадан жасалған.</t>
  </si>
  <si>
    <t>15.20.29.20.20.20.10.10.1</t>
  </si>
  <si>
    <t>спортивные летние женские</t>
  </si>
  <si>
    <t>14.19.12.00.00.10.10.40.1</t>
  </si>
  <si>
    <t>Спортивный костюм</t>
  </si>
  <si>
    <t>Спортқа арналған костюм</t>
  </si>
  <si>
    <t>Костюмы спортивные мужские трикотажные из прочей пряжи</t>
  </si>
  <si>
    <t>Басқа да жіптен жасалған  ерлерге арналған спорттық трикотаж костюмдер</t>
  </si>
  <si>
    <t>Модельная конструкция мужского костюма (куртка, брюки) с элементами спортивного стиля с учетом современного направления молодежной моды</t>
  </si>
  <si>
    <t>Жастардың сән үлгісінің заманауи бағыттарын ескере отырып спорт үлгісінің элементтері бар ерлерге арналған костюмнің модельдік конструкциясы (кеудеше, шалбар)</t>
  </si>
  <si>
    <t>14.19.12.00.00.30.10.40.1</t>
  </si>
  <si>
    <t>Костюмы спортивные женские трикотажные из прочей пряжи</t>
  </si>
  <si>
    <t xml:space="preserve">Басқа да жіптен жасалған әйелдерге арналған спорттық трикотаж костюмдер </t>
  </si>
  <si>
    <t>Модельная конструкция женского костюма (куртка, брюки) с элементами спортивного стиля с учетом современного направления молодежной моды</t>
  </si>
  <si>
    <t>14.19.12.00.00.50.05.01.1</t>
  </si>
  <si>
    <t>Кимоно</t>
  </si>
  <si>
    <t>Кимоно қазақша курес. Куртка и брюки (шорты). Пояс (белбеу). Ткань плотная 100% х/б , плотность ткани куртки : 930 г/м2. Шорты изготовлены из прочной ткани 100% хлопок, плотность 420 г/м2, пояс широкая резинка + внутренний шнурок.</t>
  </si>
  <si>
    <t>Қазақша күреске арналған кимоно. Кеудеше мен шалбар (шолақ шалбар). Белбеу. Тығыз мата 100% м/м, кеудеше матасының тығыздығы : 930 г/м2. Шолақ шалбар мықты матадан жасалған 100% мақта, тығыздығы 420 г/м2, белбеуі кең резеңке + ішкі бау.</t>
  </si>
  <si>
    <t>Кимоно казақша курес. Куртка и брюки (шорты). Пояс (белбеу). Ткань плотная 100% х/б , плотность ткани куртки : 930 г/м2. Шорты изготовлены из прочной ткани 100% хлопок, плотность 420 г/м2, пояс широкая резинка + внутренний шнурок.                   Белого - 3 и синего - 3 цветов.</t>
  </si>
  <si>
    <t>Қазақша күреске арналған кимоно. Кеудеше мен шалбар (шолақ шалбар). Белбеу. Тығыз мата 100% м/м, кеудеше матасының тығыздығы : 930 г/м2. Шолақ шалбар мықты матадан жасалған 100% мақта, тығыздығы 420 г/м2, белбеуі кең резеңке + ішкі бау. Ақ - 3 және қызыл - 3 түстер.</t>
  </si>
  <si>
    <t>15.12.12.00.00.00.35.50.1</t>
  </si>
  <si>
    <t>Сумка спортивная</t>
  </si>
  <si>
    <t>Спорттық сөмке</t>
  </si>
  <si>
    <t>из полиэфирной ткани,  с водоотталкивающей пропиткой</t>
  </si>
  <si>
    <t>Су сіңірмейтін полиэфирлік материалдан жасалған</t>
  </si>
  <si>
    <t xml:space="preserve">Большая спортивная сумка из прочного полиэстера. Регулируемый по длине ремень с мягким наплечником. Мягкие ручки. Боковое вентилируемое отделение на молнии для обуви. Один боковой карман из сетки. Вместительное основное отделение. Так же предусмотрены зоны на внешней поверхности сумки для нанесения информации или логотипа. Миниатюрные пластиковые ножки на дне сумки для лучшей устойчивости. </t>
  </si>
  <si>
    <t xml:space="preserve">Мықты  полиэстерден жасалған үлкен спорттық сөмке. Жұмсақ иықбауы бар ұзындығы бойынша реттелетін белбеу. Тұтқасы жұмсақ. Аяқ-киімге арналған сыдырма ілгегі бар бүйірлі ауа кіретін бөлігі бар. Тордан жасалған бүйірлі бір қалта. Негізгі бөлігі сыйымды. Сондай-ақ, сөмкенің сыртқы беткейінде ақпарат немесе логотип қою үшін орындар көзделген. Сөмкенің түбінде тұрақтылықты сақтайтын шағын пластик аяқтар </t>
  </si>
  <si>
    <t>13.92.14.00.00.00.15.60.1</t>
  </si>
  <si>
    <t xml:space="preserve">Белье туалетное из прочих тканей, в том числе, смешанных </t>
  </si>
  <si>
    <t xml:space="preserve">Араласты қоса алғанда басқа да маталардан жасалған туалет бұйымдары </t>
  </si>
  <si>
    <t>Полотенце из прочих тканей, в том числе, смешанных, размером 100*150</t>
  </si>
  <si>
    <t xml:space="preserve">Араласты қоса алғанда басқа да маталардан өлшемі 100х150 сүлгі  </t>
  </si>
  <si>
    <t>Спортивное, антибактериальное, легкое и быстро сохнущее полотенце из микрофибры.           Размер 100х150</t>
  </si>
  <si>
    <t>Спорттық, бактерияға қарсы, жеңіл және тез кебетін микрофибрадан жасалған сүлгі. Өлшемі 100х150</t>
  </si>
  <si>
    <t>82 Т</t>
  </si>
  <si>
    <t>83 Т</t>
  </si>
  <si>
    <t>84 Т</t>
  </si>
  <si>
    <t>85 Т</t>
  </si>
  <si>
    <t>86 Т</t>
  </si>
  <si>
    <t>87 Т</t>
  </si>
  <si>
    <t>88 Т</t>
  </si>
  <si>
    <t>89 Т</t>
  </si>
  <si>
    <t>90 Т</t>
  </si>
  <si>
    <t>91 Т</t>
  </si>
  <si>
    <t>116-1 У</t>
  </si>
  <si>
    <t>с даты заключения договора по июль 2014 года</t>
  </si>
  <si>
    <t>173 У</t>
  </si>
  <si>
    <t xml:space="preserve">Утверждены приказом управляющего директора по коммерческим вопросам АО "РД "КазМунайГаз" Дуйсембекова Б.Ж. № 148/П от 24 июня 2014 года  </t>
  </si>
  <si>
    <t xml:space="preserve">Утверждены приказом директора департамента логистики, закупок и местного содержания АО "РД "КазМунайГаз" Таскимбаева Д.Т. № 162/П от 11 июля 2014 года  </t>
  </si>
  <si>
    <t>70.22.30.40.00.00.00</t>
  </si>
  <si>
    <t xml:space="preserve">Услуга головной компании </t>
  </si>
  <si>
    <t xml:space="preserve">Услуга головной компании по наблюдению и управлению другими подразделениями компании или предприятия; осуществление стратегического и организационного планирования и принятия решений относительно роли компании или предприятия; установление операционного контроля и управление ежедневными операциями соответствующих подразделений.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</si>
</sst>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0.00_ ;[Red]\-#,##0.00\ "/>
    <numFmt numFmtId="165" formatCode="_(* #,##0.00_);_(* \(#,##0.00\);_(* &quot;-&quot;??_);_(@_)"/>
    <numFmt numFmtId="166" formatCode="#,##0_ ;[Red]\-#,##0\ "/>
    <numFmt numFmtId="167" formatCode="#,##0.0"/>
  </numFmts>
  <fonts count="4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name val="Arial Cyr"/>
      <charset val="204"/>
    </font>
    <font>
      <b/>
      <sz val="10"/>
      <color indexed="8"/>
      <name val="Times New Roman"/>
      <family val="1"/>
      <charset val="204"/>
    </font>
    <font>
      <sz val="10"/>
      <name val="Times New Roman"/>
      <family val="1"/>
      <charset val="204"/>
    </font>
    <font>
      <b/>
      <i/>
      <sz val="10"/>
      <color indexed="8"/>
      <name val="Times New Roman"/>
      <family val="1"/>
      <charset val="204"/>
    </font>
    <font>
      <sz val="12"/>
      <name val="Times New Roman"/>
      <family val="1"/>
      <charset val="204"/>
    </font>
    <font>
      <sz val="10"/>
      <color theme="1"/>
      <name val="Times New Roman"/>
      <family val="1"/>
      <charset val="204"/>
    </font>
    <font>
      <sz val="10"/>
      <name val="Arial"/>
      <family val="2"/>
      <charset val="204"/>
    </font>
    <font>
      <b/>
      <sz val="10"/>
      <color theme="1"/>
      <name val="Times New Roman"/>
      <family val="1"/>
      <charset val="204"/>
    </font>
    <font>
      <sz val="10"/>
      <color indexed="8"/>
      <name val="Arial"/>
      <family val="2"/>
      <charset val="204"/>
    </font>
    <font>
      <sz val="10"/>
      <color indexed="8"/>
      <name val="Times New Roman"/>
      <family val="1"/>
      <charset val="204"/>
    </font>
    <font>
      <sz val="10"/>
      <color rgb="FF000000"/>
      <name val="Times New Roman"/>
      <family val="1"/>
      <charset val="204"/>
    </font>
    <font>
      <sz val="10"/>
      <name val="Helv"/>
    </font>
    <font>
      <b/>
      <u/>
      <sz val="10"/>
      <name val="Arial"/>
      <family val="2"/>
      <charset val="204"/>
    </font>
    <font>
      <i/>
      <sz val="10"/>
      <name val="Arial"/>
      <family val="2"/>
      <charset val="204"/>
    </font>
    <font>
      <b/>
      <sz val="10"/>
      <name val="Arial"/>
      <family val="2"/>
      <charset val="204"/>
    </font>
    <font>
      <b/>
      <sz val="10"/>
      <color indexed="10"/>
      <name val="Times New Roman"/>
      <family val="1"/>
      <charset val="204"/>
    </font>
    <font>
      <sz val="10"/>
      <color indexed="10"/>
      <name val="Times New Roman"/>
      <family val="1"/>
      <charset val="204"/>
    </font>
    <font>
      <b/>
      <sz val="10"/>
      <name val="Times New Roman"/>
      <family val="1"/>
      <charset val="204"/>
    </font>
    <font>
      <sz val="10"/>
      <name val="Calibri"/>
      <family val="2"/>
      <charset val="204"/>
    </font>
    <font>
      <sz val="10"/>
      <color theme="1"/>
      <name val="Calibri"/>
      <family val="2"/>
      <charset val="204"/>
    </font>
    <font>
      <sz val="11"/>
      <name val="Times New Roman"/>
      <family val="1"/>
      <charset val="204"/>
    </font>
    <font>
      <sz val="10"/>
      <name val="Times New Roman"/>
      <family val="1"/>
    </font>
    <font>
      <sz val="10"/>
      <name val="Times New Roman Cyr"/>
      <charset val="204"/>
    </font>
    <font>
      <sz val="10"/>
      <color theme="1"/>
      <name val="Arial"/>
      <family val="2"/>
      <charset val="204"/>
    </font>
    <font>
      <sz val="9"/>
      <color theme="1"/>
      <name val="Times New Roman"/>
      <family val="1"/>
      <charset val="204"/>
    </font>
    <font>
      <sz val="9"/>
      <name val="Times New Roman"/>
      <family val="1"/>
      <charset val="204"/>
    </font>
    <font>
      <b/>
      <sz val="11"/>
      <name val="Times New Roman"/>
      <family val="1"/>
      <charset val="204"/>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9"/>
      </patternFill>
    </fill>
    <fill>
      <patternFill patternType="solid">
        <fgColor indexed="44"/>
        <bgColor indexed="9"/>
      </patternFill>
    </fill>
    <fill>
      <patternFill patternType="solid">
        <fgColor indexed="22"/>
        <bgColor indexed="22"/>
      </patternFill>
    </fill>
    <fill>
      <patternFill patternType="solid">
        <fgColor indexed="29"/>
        <bgColor indexed="9"/>
      </patternFill>
    </fill>
    <fill>
      <patternFill patternType="solid">
        <fgColor indexed="46"/>
        <bgColor indexed="9"/>
      </patternFill>
    </fill>
    <fill>
      <patternFill patternType="solid">
        <fgColor indexed="42"/>
        <bgColor indexed="9"/>
      </patternFill>
    </fill>
    <fill>
      <patternFill patternType="solid">
        <fgColor indexed="43"/>
        <bgColor indexed="9"/>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s>
  <cellStyleXfs count="92">
    <xf numFmtId="0" fontId="0" fillId="0" borderId="0"/>
    <xf numFmtId="0" fontId="20" fillId="0" borderId="0"/>
    <xf numFmtId="0" fontId="2" fillId="0" borderId="0"/>
    <xf numFmtId="40" fontId="26" fillId="33" borderId="10"/>
    <xf numFmtId="0" fontId="26" fillId="0" borderId="0"/>
    <xf numFmtId="0" fontId="20" fillId="0" borderId="0"/>
    <xf numFmtId="0" fontId="28" fillId="0" borderId="0"/>
    <xf numFmtId="0" fontId="20" fillId="0" borderId="0"/>
    <xf numFmtId="43" fontId="2" fillId="0" borderId="0" applyFont="0" applyFill="0" applyBorder="0" applyAlignment="0" applyProtection="0"/>
    <xf numFmtId="9" fontId="2" fillId="0" borderId="0" applyFont="0" applyFill="0" applyBorder="0" applyAlignment="0" applyProtection="0"/>
    <xf numFmtId="0" fontId="26" fillId="0" borderId="0"/>
    <xf numFmtId="49" fontId="32" fillId="34" borderId="15">
      <alignment vertical="center"/>
    </xf>
    <xf numFmtId="40" fontId="26" fillId="33" borderId="1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9" fillId="3" borderId="0" applyNumberFormat="0" applyBorder="0" applyAlignment="0" applyProtection="0"/>
    <xf numFmtId="0" fontId="13" fillId="6" borderId="4" applyNumberFormat="0" applyAlignment="0" applyProtection="0"/>
    <xf numFmtId="0" fontId="15" fillId="7" borderId="7" applyNumberFormat="0" applyAlignment="0" applyProtection="0"/>
    <xf numFmtId="0" fontId="17" fillId="0" borderId="0" applyNumberFormat="0" applyFill="0" applyBorder="0" applyAlignment="0" applyProtection="0"/>
    <xf numFmtId="0" fontId="8" fillId="2" borderId="0" applyNumberFormat="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11" fillId="5" borderId="4" applyNumberFormat="0" applyAlignment="0" applyProtection="0"/>
    <xf numFmtId="0" fontId="14" fillId="0" borderId="6" applyNumberFormat="0" applyFill="0" applyAlignment="0" applyProtection="0"/>
    <xf numFmtId="0" fontId="10" fillId="4" borderId="0" applyNumberFormat="0" applyBorder="0" applyAlignment="0" applyProtection="0"/>
    <xf numFmtId="0" fontId="26" fillId="8" borderId="8" applyNumberFormat="0" applyFont="0" applyAlignment="0" applyProtection="0"/>
    <xf numFmtId="0" fontId="12" fillId="6" borderId="5" applyNumberFormat="0" applyAlignment="0" applyProtection="0"/>
    <xf numFmtId="40" fontId="26" fillId="35" borderId="10"/>
    <xf numFmtId="40" fontId="26" fillId="33" borderId="10"/>
    <xf numFmtId="49" fontId="32" fillId="34" borderId="15">
      <alignment horizontal="center"/>
    </xf>
    <xf numFmtId="49" fontId="26" fillId="34" borderId="15">
      <alignment horizontal="center"/>
    </xf>
    <xf numFmtId="49" fontId="33" fillId="0" borderId="0"/>
    <xf numFmtId="0" fontId="26" fillId="36" borderId="10"/>
    <xf numFmtId="0" fontId="26" fillId="35" borderId="10"/>
    <xf numFmtId="40" fontId="26" fillId="37" borderId="10"/>
    <xf numFmtId="40" fontId="26" fillId="35" borderId="10"/>
    <xf numFmtId="40" fontId="26" fillId="33" borderId="10"/>
    <xf numFmtId="40" fontId="26" fillId="33" borderId="10"/>
    <xf numFmtId="49" fontId="32" fillId="34" borderId="15">
      <alignment vertical="center"/>
    </xf>
    <xf numFmtId="49" fontId="32" fillId="34" borderId="15">
      <alignment vertical="center"/>
    </xf>
    <xf numFmtId="49" fontId="33" fillId="34" borderId="15">
      <alignment vertical="center"/>
    </xf>
    <xf numFmtId="49" fontId="33" fillId="34" borderId="15">
      <alignment vertical="center"/>
    </xf>
    <xf numFmtId="49" fontId="34" fillId="0" borderId="0">
      <alignment horizontal="right"/>
    </xf>
    <xf numFmtId="40" fontId="26" fillId="38" borderId="10"/>
    <xf numFmtId="40" fontId="26" fillId="39" borderId="10"/>
    <xf numFmtId="0" fontId="4" fillId="0" borderId="0" applyNumberFormat="0" applyFill="0" applyBorder="0" applyAlignment="0" applyProtection="0"/>
    <xf numFmtId="0" fontId="18" fillId="0" borderId="9" applyNumberFormat="0" applyFill="0" applyAlignment="0" applyProtection="0"/>
    <xf numFmtId="0" fontId="16" fillId="0" borderId="0" applyNumberFormat="0" applyFill="0" applyBorder="0" applyAlignment="0" applyProtection="0"/>
    <xf numFmtId="0" fontId="2" fillId="0" borderId="0"/>
    <xf numFmtId="0" fontId="26" fillId="0" borderId="0"/>
    <xf numFmtId="0" fontId="20" fillId="0" borderId="0"/>
    <xf numFmtId="0" fontId="3" fillId="0" borderId="0"/>
    <xf numFmtId="0" fontId="2" fillId="0" borderId="0"/>
    <xf numFmtId="0" fontId="31" fillId="0" borderId="0"/>
    <xf numFmtId="0" fontId="20" fillId="0" borderId="0"/>
    <xf numFmtId="0" fontId="26" fillId="0" borderId="0"/>
    <xf numFmtId="165" fontId="26" fillId="0" borderId="0" applyFont="0" applyFill="0" applyBorder="0" applyAlignment="0" applyProtection="0"/>
    <xf numFmtId="0" fontId="31" fillId="0" borderId="0"/>
    <xf numFmtId="43" fontId="20" fillId="0" borderId="0" applyFont="0" applyFill="0" applyBorder="0" applyAlignment="0" applyProtection="0"/>
    <xf numFmtId="0" fontId="26" fillId="0" borderId="0"/>
    <xf numFmtId="0" fontId="31" fillId="0" borderId="0"/>
    <xf numFmtId="0" fontId="42" fillId="0" borderId="0"/>
    <xf numFmtId="43" fontId="3" fillId="0" borderId="0" applyFont="0" applyFill="0" applyBorder="0" applyAlignment="0" applyProtection="0"/>
    <xf numFmtId="0" fontId="31" fillId="0" borderId="0"/>
    <xf numFmtId="0" fontId="31" fillId="0" borderId="0"/>
    <xf numFmtId="0" fontId="1" fillId="0" borderId="0"/>
    <xf numFmtId="0" fontId="1" fillId="0" borderId="0"/>
    <xf numFmtId="0" fontId="26" fillId="0" borderId="0"/>
  </cellStyleXfs>
  <cellXfs count="181">
    <xf numFmtId="0" fontId="0" fillId="0" borderId="0" xfId="0"/>
    <xf numFmtId="0" fontId="21" fillId="0" borderId="10" xfId="1"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0" xfId="4" applyFont="1" applyFill="1" applyBorder="1" applyAlignment="1">
      <alignment horizontal="center" vertical="center" wrapText="1"/>
    </xf>
    <xf numFmtId="0" fontId="22" fillId="0" borderId="10" xfId="5" applyFont="1" applyFill="1" applyBorder="1" applyAlignment="1">
      <alignment horizontal="center" vertical="center" wrapText="1"/>
    </xf>
    <xf numFmtId="49" fontId="29" fillId="0" borderId="10" xfId="6" applyNumberFormat="1" applyFont="1" applyFill="1" applyBorder="1" applyAlignment="1">
      <alignment horizontal="center" vertical="center" wrapText="1"/>
    </xf>
    <xf numFmtId="0" fontId="29" fillId="0" borderId="10" xfId="6" applyFont="1" applyFill="1" applyBorder="1" applyAlignment="1">
      <alignment horizontal="center" vertical="center" wrapText="1"/>
    </xf>
    <xf numFmtId="0" fontId="29" fillId="0" borderId="12" xfId="6" applyFont="1" applyFill="1" applyBorder="1" applyAlignment="1">
      <alignment horizontal="center" vertical="center" wrapText="1"/>
    </xf>
    <xf numFmtId="3" fontId="22" fillId="0" borderId="14" xfId="5" applyNumberFormat="1" applyFont="1" applyFill="1" applyBorder="1" applyAlignment="1">
      <alignment horizontal="center" vertical="center" wrapText="1"/>
    </xf>
    <xf numFmtId="0" fontId="22" fillId="0" borderId="14" xfId="7" applyFont="1" applyFill="1" applyBorder="1" applyAlignment="1">
      <alignment horizontal="center" vertical="center" wrapText="1"/>
    </xf>
    <xf numFmtId="3" fontId="22" fillId="0" borderId="10" xfId="5" applyNumberFormat="1" applyFont="1" applyFill="1" applyBorder="1" applyAlignment="1">
      <alignment horizontal="center" vertical="center" wrapText="1"/>
    </xf>
    <xf numFmtId="0" fontId="22" fillId="0" borderId="10" xfId="7" applyFont="1" applyFill="1" applyBorder="1" applyAlignment="1">
      <alignment horizontal="center" vertical="center" wrapText="1"/>
    </xf>
    <xf numFmtId="3" fontId="22" fillId="0" borderId="10" xfId="74" applyNumberFormat="1" applyFont="1" applyFill="1" applyBorder="1" applyAlignment="1">
      <alignment horizontal="center" vertical="center" wrapText="1"/>
    </xf>
    <xf numFmtId="3" fontId="22" fillId="0" borderId="10" xfId="78" applyNumberFormat="1" applyFont="1" applyFill="1" applyBorder="1" applyAlignment="1">
      <alignment horizontal="center" vertical="center" wrapText="1"/>
    </xf>
    <xf numFmtId="0" fontId="22" fillId="0" borderId="10" xfId="74" applyFont="1" applyFill="1" applyBorder="1" applyAlignment="1">
      <alignment horizontal="center" vertical="center" wrapText="1"/>
    </xf>
    <xf numFmtId="4" fontId="22" fillId="0" borderId="10" xfId="74" applyNumberFormat="1" applyFont="1" applyFill="1" applyBorder="1" applyAlignment="1">
      <alignment horizontal="center" vertical="center" wrapText="1"/>
    </xf>
    <xf numFmtId="4" fontId="22" fillId="0" borderId="13" xfId="74" applyNumberFormat="1" applyFont="1" applyFill="1" applyBorder="1" applyAlignment="1">
      <alignment horizontal="center" vertical="center" wrapText="1"/>
    </xf>
    <xf numFmtId="3" fontId="22" fillId="0" borderId="13" xfId="74" applyNumberFormat="1" applyFont="1" applyFill="1" applyBorder="1" applyAlignment="1">
      <alignment horizontal="center" vertical="center" wrapText="1"/>
    </xf>
    <xf numFmtId="0" fontId="22" fillId="0" borderId="10" xfId="78" applyNumberFormat="1" applyFont="1" applyFill="1" applyBorder="1" applyAlignment="1">
      <alignment horizontal="center" vertical="center"/>
    </xf>
    <xf numFmtId="4" fontId="22" fillId="0" borderId="0" xfId="74" applyNumberFormat="1" applyFont="1" applyFill="1" applyAlignment="1">
      <alignment horizontal="center" vertical="center"/>
    </xf>
    <xf numFmtId="4" fontId="22" fillId="0" borderId="10" xfId="74" applyNumberFormat="1" applyFont="1" applyFill="1" applyBorder="1" applyAlignment="1">
      <alignment horizontal="center" vertical="center"/>
    </xf>
    <xf numFmtId="14" fontId="22" fillId="0" borderId="10" xfId="4" applyNumberFormat="1" applyFont="1" applyFill="1" applyBorder="1" applyAlignment="1">
      <alignment horizontal="center" vertical="center" wrapText="1"/>
    </xf>
    <xf numFmtId="4" fontId="22" fillId="0" borderId="10" xfId="10" applyNumberFormat="1" applyFont="1" applyFill="1" applyBorder="1" applyAlignment="1">
      <alignment horizontal="center" vertical="center" wrapText="1"/>
    </xf>
    <xf numFmtId="3" fontId="22" fillId="0" borderId="10" xfId="79" applyNumberFormat="1" applyFont="1" applyFill="1" applyBorder="1" applyAlignment="1">
      <alignment horizontal="center" vertical="center" wrapText="1"/>
    </xf>
    <xf numFmtId="0" fontId="22" fillId="0" borderId="10" xfId="5" applyFont="1" applyFill="1" applyBorder="1" applyAlignment="1">
      <alignment horizontal="center" vertical="center"/>
    </xf>
    <xf numFmtId="3" fontId="22" fillId="0" borderId="10" xfId="0" applyNumberFormat="1" applyFont="1" applyFill="1" applyBorder="1" applyAlignment="1">
      <alignment horizontal="center" vertical="center" wrapText="1"/>
    </xf>
    <xf numFmtId="0" fontId="22" fillId="0" borderId="10" xfId="78" applyFont="1" applyFill="1" applyBorder="1" applyAlignment="1">
      <alignment horizontal="center" vertical="center" wrapText="1"/>
    </xf>
    <xf numFmtId="0" fontId="22" fillId="0" borderId="10" xfId="0" applyFont="1" applyFill="1" applyBorder="1" applyAlignment="1">
      <alignment vertical="center" wrapText="1"/>
    </xf>
    <xf numFmtId="4" fontId="22" fillId="0" borderId="10" xfId="0" applyNumberFormat="1" applyFont="1" applyFill="1" applyBorder="1" applyAlignment="1">
      <alignment horizontal="center" vertical="center" wrapText="1"/>
    </xf>
    <xf numFmtId="4" fontId="22" fillId="0" borderId="10" xfId="82" applyNumberFormat="1" applyFont="1" applyFill="1" applyBorder="1" applyAlignment="1">
      <alignment horizontal="center" vertical="center" wrapText="1"/>
    </xf>
    <xf numFmtId="0" fontId="22" fillId="0" borderId="10" xfId="83" applyFont="1" applyFill="1" applyBorder="1" applyAlignment="1">
      <alignment horizontal="center" vertical="center" wrapText="1"/>
    </xf>
    <xf numFmtId="0" fontId="22" fillId="0" borderId="10" xfId="84" applyFont="1" applyFill="1" applyBorder="1" applyAlignment="1">
      <alignment horizontal="center" vertical="center" wrapText="1"/>
    </xf>
    <xf numFmtId="0" fontId="22" fillId="0" borderId="10" xfId="74" applyNumberFormat="1" applyFont="1" applyFill="1" applyBorder="1" applyAlignment="1">
      <alignment horizontal="center" vertical="center" wrapText="1"/>
    </xf>
    <xf numFmtId="0" fontId="22" fillId="0" borderId="10" xfId="74" applyFont="1" applyFill="1" applyBorder="1" applyAlignment="1">
      <alignment horizontal="center"/>
    </xf>
    <xf numFmtId="0" fontId="22" fillId="0" borderId="10" xfId="74" applyFont="1" applyFill="1" applyBorder="1" applyAlignment="1">
      <alignment horizontal="center" vertical="center"/>
    </xf>
    <xf numFmtId="1" fontId="22" fillId="0" borderId="10" xfId="74" applyNumberFormat="1" applyFont="1" applyFill="1" applyBorder="1" applyAlignment="1">
      <alignment horizontal="center" vertical="center" wrapText="1"/>
    </xf>
    <xf numFmtId="4" fontId="22" fillId="0" borderId="10" xfId="74" applyNumberFormat="1" applyFont="1" applyFill="1" applyBorder="1" applyAlignment="1">
      <alignment horizontal="center"/>
    </xf>
    <xf numFmtId="3" fontId="22" fillId="0" borderId="10" xfId="74" applyNumberFormat="1" applyFont="1" applyFill="1" applyBorder="1" applyAlignment="1">
      <alignment horizontal="center" vertical="center"/>
    </xf>
    <xf numFmtId="0" fontId="22" fillId="0" borderId="10" xfId="74" applyFont="1" applyFill="1" applyBorder="1"/>
    <xf numFmtId="0" fontId="22" fillId="0" borderId="10" xfId="81" applyFont="1" applyFill="1" applyBorder="1" applyAlignment="1">
      <alignment horizontal="center" vertical="center" wrapText="1"/>
    </xf>
    <xf numFmtId="4" fontId="22" fillId="0" borderId="13" xfId="74" applyNumberFormat="1" applyFont="1" applyFill="1" applyBorder="1" applyAlignment="1">
      <alignment horizontal="center" vertical="center"/>
    </xf>
    <xf numFmtId="3" fontId="22" fillId="0" borderId="13" xfId="74" applyNumberFormat="1" applyFont="1" applyFill="1" applyBorder="1" applyAlignment="1">
      <alignment horizontal="center" vertical="center"/>
    </xf>
    <xf numFmtId="0" fontId="22" fillId="0" borderId="13" xfId="7" applyFont="1" applyFill="1" applyBorder="1" applyAlignment="1">
      <alignment horizontal="center" vertical="center" wrapText="1"/>
    </xf>
    <xf numFmtId="3" fontId="22" fillId="0" borderId="13" xfId="5"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25" fillId="0" borderId="10" xfId="85" applyFont="1" applyFill="1" applyBorder="1" applyAlignment="1">
      <alignment horizontal="center" vertical="center" wrapText="1"/>
    </xf>
    <xf numFmtId="0" fontId="25" fillId="0" borderId="10" xfId="74" applyFont="1" applyFill="1" applyBorder="1" applyAlignment="1">
      <alignment horizontal="center" vertical="center" wrapText="1"/>
    </xf>
    <xf numFmtId="0" fontId="27" fillId="0" borderId="10" xfId="74" applyFont="1" applyFill="1" applyBorder="1" applyAlignment="1">
      <alignment horizontal="center" vertical="center" wrapText="1"/>
    </xf>
    <xf numFmtId="0" fontId="44" fillId="0" borderId="10" xfId="85" applyFont="1" applyFill="1" applyBorder="1" applyAlignment="1">
      <alignment horizontal="center" vertical="center" wrapText="1"/>
    </xf>
    <xf numFmtId="0" fontId="25" fillId="0" borderId="10" xfId="2" applyFont="1" applyFill="1" applyBorder="1" applyAlignment="1">
      <alignment horizontal="center" vertical="center" wrapText="1"/>
    </xf>
    <xf numFmtId="0" fontId="22" fillId="0" borderId="11" xfId="5" applyFont="1" applyFill="1" applyBorder="1" applyAlignment="1">
      <alignment horizontal="center" vertical="center" wrapText="1"/>
    </xf>
    <xf numFmtId="0" fontId="22" fillId="0" borderId="10" xfId="2" applyFont="1" applyFill="1" applyBorder="1" applyAlignment="1">
      <alignment horizontal="center" vertical="center" wrapText="1"/>
    </xf>
    <xf numFmtId="0" fontId="25" fillId="0" borderId="10" xfId="81" applyFont="1" applyFill="1" applyBorder="1" applyAlignment="1">
      <alignment horizontal="center" vertical="center" wrapText="1"/>
    </xf>
    <xf numFmtId="0" fontId="22" fillId="0" borderId="11" xfId="74" applyFont="1" applyFill="1" applyBorder="1" applyAlignment="1">
      <alignment horizontal="center" vertical="center" wrapText="1"/>
    </xf>
    <xf numFmtId="0" fontId="22" fillId="0" borderId="10" xfId="85" applyFont="1" applyFill="1" applyBorder="1" applyAlignment="1">
      <alignment horizontal="center" vertical="center" wrapText="1"/>
    </xf>
    <xf numFmtId="0" fontId="45" fillId="0" borderId="10" xfId="85" applyFont="1" applyFill="1" applyBorder="1" applyAlignment="1">
      <alignment horizontal="center" vertical="center" wrapText="1"/>
    </xf>
    <xf numFmtId="0" fontId="44" fillId="0" borderId="10" xfId="74" applyFont="1" applyFill="1" applyBorder="1" applyAlignment="1">
      <alignment horizontal="center" vertical="center" wrapText="1"/>
    </xf>
    <xf numFmtId="0" fontId="26" fillId="0" borderId="10" xfId="74" applyFont="1" applyFill="1" applyBorder="1" applyAlignment="1">
      <alignment horizontal="center" vertical="center"/>
    </xf>
    <xf numFmtId="0" fontId="25" fillId="0" borderId="10" xfId="74" applyFont="1" applyFill="1" applyBorder="1" applyAlignment="1">
      <alignment horizontal="center" vertical="center"/>
    </xf>
    <xf numFmtId="0" fontId="22" fillId="0" borderId="12" xfId="74" applyFont="1" applyFill="1" applyBorder="1" applyAlignment="1">
      <alignment horizontal="center" vertical="center" wrapText="1"/>
    </xf>
    <xf numFmtId="0" fontId="22" fillId="0" borderId="25" xfId="74" applyFont="1" applyFill="1" applyBorder="1" applyAlignment="1">
      <alignment horizontal="center" vertical="center" wrapText="1"/>
    </xf>
    <xf numFmtId="0" fontId="22" fillId="0" borderId="12" xfId="85" applyFont="1" applyFill="1" applyBorder="1" applyAlignment="1">
      <alignment horizontal="center" vertical="center" wrapText="1"/>
    </xf>
    <xf numFmtId="0" fontId="45" fillId="0" borderId="12" xfId="85" applyFont="1" applyFill="1" applyBorder="1" applyAlignment="1">
      <alignment horizontal="center" vertical="center" wrapText="1"/>
    </xf>
    <xf numFmtId="0" fontId="44" fillId="0" borderId="12" xfId="74" applyFont="1" applyFill="1" applyBorder="1" applyAlignment="1">
      <alignment horizontal="center" vertical="center" wrapText="1"/>
    </xf>
    <xf numFmtId="0" fontId="26" fillId="0" borderId="12" xfId="74" applyFont="1" applyFill="1" applyBorder="1" applyAlignment="1">
      <alignment horizontal="center" vertical="center"/>
    </xf>
    <xf numFmtId="0" fontId="25" fillId="0" borderId="12" xfId="74" applyFont="1" applyFill="1" applyBorder="1" applyAlignment="1">
      <alignment horizontal="center" vertical="center"/>
    </xf>
    <xf numFmtId="0" fontId="25" fillId="0" borderId="12" xfId="74"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2" xfId="4" applyFont="1" applyFill="1" applyBorder="1" applyAlignment="1">
      <alignment horizontal="center" vertical="center" wrapText="1"/>
    </xf>
    <xf numFmtId="0" fontId="22" fillId="0" borderId="10" xfId="87" applyFont="1" applyFill="1" applyBorder="1" applyAlignment="1">
      <alignment horizontal="left" vertical="center" wrapText="1"/>
    </xf>
    <xf numFmtId="0" fontId="22" fillId="0" borderId="10" xfId="87" applyFont="1" applyFill="1" applyBorder="1" applyAlignment="1">
      <alignment horizontal="center" vertical="center" wrapText="1"/>
    </xf>
    <xf numFmtId="4" fontId="22" fillId="0" borderId="10" xfId="87" applyNumberFormat="1" applyFont="1" applyFill="1" applyBorder="1" applyAlignment="1">
      <alignment horizontal="center" vertical="center" wrapText="1"/>
    </xf>
    <xf numFmtId="4" fontId="22" fillId="0" borderId="10" xfId="86" applyNumberFormat="1" applyFont="1" applyFill="1" applyBorder="1" applyAlignment="1">
      <alignment horizontal="center" vertical="center" wrapText="1"/>
    </xf>
    <xf numFmtId="0" fontId="22" fillId="0" borderId="10" xfId="78" applyNumberFormat="1" applyFont="1" applyFill="1" applyBorder="1" applyAlignment="1">
      <alignment horizontal="center" vertical="center" wrapText="1"/>
    </xf>
    <xf numFmtId="9" fontId="22" fillId="0" borderId="10" xfId="88" applyNumberFormat="1" applyFont="1" applyFill="1" applyBorder="1" applyAlignment="1">
      <alignment horizontal="center" vertical="center" wrapText="1"/>
    </xf>
    <xf numFmtId="49" fontId="22" fillId="0" borderId="10" xfId="87" applyNumberFormat="1" applyFont="1" applyFill="1" applyBorder="1" applyAlignment="1">
      <alignment horizontal="center" vertical="center" wrapText="1"/>
    </xf>
    <xf numFmtId="0" fontId="22" fillId="0" borderId="12" xfId="87" applyFont="1" applyFill="1" applyBorder="1" applyAlignment="1">
      <alignment horizontal="left" vertical="center" wrapText="1"/>
    </xf>
    <xf numFmtId="0" fontId="22" fillId="0" borderId="12" xfId="87" applyFont="1" applyFill="1" applyBorder="1" applyAlignment="1">
      <alignment horizontal="center" vertical="center" wrapText="1"/>
    </xf>
    <xf numFmtId="3" fontId="22" fillId="0" borderId="10" xfId="87" applyNumberFormat="1" applyFont="1" applyFill="1" applyBorder="1" applyAlignment="1">
      <alignment horizontal="center" vertical="center" wrapText="1"/>
    </xf>
    <xf numFmtId="3" fontId="22" fillId="0" borderId="10" xfId="86" applyNumberFormat="1" applyFont="1" applyFill="1" applyBorder="1" applyAlignment="1">
      <alignment horizontal="center" vertical="center" wrapText="1"/>
    </xf>
    <xf numFmtId="14" fontId="22" fillId="0" borderId="10" xfId="74" applyNumberFormat="1" applyFont="1" applyFill="1" applyBorder="1" applyAlignment="1">
      <alignment horizontal="center" vertical="center"/>
    </xf>
    <xf numFmtId="0" fontId="22" fillId="0" borderId="10" xfId="91" applyFont="1" applyFill="1" applyBorder="1" applyAlignment="1">
      <alignment horizontal="center" vertical="center" wrapText="1"/>
    </xf>
    <xf numFmtId="0" fontId="26" fillId="0" borderId="10" xfId="91" applyFont="1" applyFill="1" applyBorder="1" applyAlignment="1">
      <alignment horizontal="center" vertical="center" wrapText="1"/>
    </xf>
    <xf numFmtId="0" fontId="29" fillId="0" borderId="10" xfId="74" applyFont="1" applyFill="1" applyBorder="1" applyAlignment="1">
      <alignment horizontal="center" vertical="center" wrapText="1"/>
    </xf>
    <xf numFmtId="1" fontId="22" fillId="0" borderId="10" xfId="74" applyNumberFormat="1" applyFont="1" applyFill="1" applyBorder="1" applyAlignment="1">
      <alignment horizontal="center" vertical="center"/>
    </xf>
    <xf numFmtId="0" fontId="29" fillId="0" borderId="10" xfId="74" applyFont="1" applyFill="1" applyBorder="1" applyAlignment="1">
      <alignment horizontal="center" vertical="center"/>
    </xf>
    <xf numFmtId="0" fontId="22" fillId="0" borderId="13" xfId="74" applyFont="1" applyFill="1" applyBorder="1" applyAlignment="1">
      <alignment horizontal="center" vertical="center"/>
    </xf>
    <xf numFmtId="0" fontId="22" fillId="0" borderId="10" xfId="74" applyNumberFormat="1" applyFont="1" applyFill="1" applyBorder="1" applyAlignment="1">
      <alignment horizontal="center" vertical="center"/>
    </xf>
    <xf numFmtId="0" fontId="29" fillId="0" borderId="14" xfId="0" applyFont="1" applyFill="1" applyBorder="1" applyAlignment="1">
      <alignment horizontal="center" vertical="center" wrapText="1"/>
    </xf>
    <xf numFmtId="3" fontId="22" fillId="0" borderId="10" xfId="5" applyNumberFormat="1" applyFont="1" applyFill="1" applyBorder="1" applyAlignment="1">
      <alignment horizontal="center" vertical="center"/>
    </xf>
    <xf numFmtId="4" fontId="22" fillId="0" borderId="10" xfId="0" applyNumberFormat="1" applyFont="1" applyFill="1" applyBorder="1" applyAlignment="1">
      <alignment horizontal="center" vertical="center"/>
    </xf>
    <xf numFmtId="166" fontId="22" fillId="0" borderId="10" xfId="0" applyNumberFormat="1" applyFont="1" applyFill="1" applyBorder="1" applyAlignment="1">
      <alignment horizontal="center" vertical="center"/>
    </xf>
    <xf numFmtId="1" fontId="22" fillId="0" borderId="10" xfId="84" applyNumberFormat="1"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6" fillId="0" borderId="10" xfId="0" applyFont="1" applyFill="1" applyBorder="1" applyAlignment="1">
      <alignment horizontal="center" vertical="center" wrapText="1"/>
    </xf>
    <xf numFmtId="3" fontId="22" fillId="0" borderId="10" xfId="82" applyNumberFormat="1" applyFont="1" applyFill="1" applyBorder="1" applyAlignment="1">
      <alignment horizontal="center" vertical="center" wrapText="1"/>
    </xf>
    <xf numFmtId="0" fontId="2" fillId="0" borderId="0" xfId="2" applyFill="1"/>
    <xf numFmtId="0" fontId="22" fillId="0" borderId="0" xfId="1" applyFont="1" applyFill="1" applyBorder="1" applyAlignment="1"/>
    <xf numFmtId="0" fontId="37" fillId="0" borderId="0" xfId="1" applyFont="1" applyFill="1" applyBorder="1" applyAlignment="1">
      <alignment horizontal="center"/>
    </xf>
    <xf numFmtId="0" fontId="22" fillId="0" borderId="0" xfId="1" applyFont="1" applyFill="1" applyBorder="1" applyAlignment="1">
      <alignment horizontal="center"/>
    </xf>
    <xf numFmtId="0" fontId="25" fillId="0" borderId="0" xfId="0" applyFont="1" applyFill="1"/>
    <xf numFmtId="0" fontId="24" fillId="0" borderId="16" xfId="1" applyFont="1" applyFill="1" applyBorder="1" applyAlignment="1">
      <alignment horizontal="left"/>
    </xf>
    <xf numFmtId="0" fontId="40" fillId="0" borderId="17" xfId="1" applyFont="1" applyFill="1" applyBorder="1" applyAlignment="1">
      <alignment horizontal="left"/>
    </xf>
    <xf numFmtId="0" fontId="40" fillId="0" borderId="18" xfId="1" applyFont="1" applyFill="1" applyBorder="1" applyAlignment="1">
      <alignment horizontal="left"/>
    </xf>
    <xf numFmtId="0" fontId="37" fillId="0" borderId="0" xfId="1" applyFont="1" applyFill="1" applyBorder="1" applyAlignment="1"/>
    <xf numFmtId="0" fontId="22" fillId="0" borderId="0" xfId="1" applyFont="1" applyFill="1" applyBorder="1"/>
    <xf numFmtId="0" fontId="37" fillId="0" borderId="0" xfId="1" applyFont="1" applyFill="1" applyBorder="1" applyAlignment="1">
      <alignment vertical="center"/>
    </xf>
    <xf numFmtId="0" fontId="23" fillId="0" borderId="10" xfId="1" applyFont="1" applyFill="1" applyBorder="1" applyAlignment="1">
      <alignment horizontal="center" vertical="top" wrapText="1"/>
    </xf>
    <xf numFmtId="0" fontId="27" fillId="0" borderId="10" xfId="0" applyFont="1" applyFill="1" applyBorder="1"/>
    <xf numFmtId="0" fontId="25" fillId="0" borderId="10" xfId="0" applyFont="1" applyFill="1" applyBorder="1"/>
    <xf numFmtId="0" fontId="25"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22" fillId="0" borderId="11" xfId="1" applyFont="1" applyFill="1" applyBorder="1" applyAlignment="1">
      <alignment horizontal="center" vertical="center"/>
    </xf>
    <xf numFmtId="0" fontId="22" fillId="0" borderId="10" xfId="1" applyFont="1" applyFill="1" applyBorder="1" applyAlignment="1">
      <alignment horizontal="center" vertical="center"/>
    </xf>
    <xf numFmtId="0" fontId="22" fillId="0" borderId="10" xfId="1" applyFont="1" applyFill="1" applyBorder="1" applyAlignment="1">
      <alignment horizontal="center" vertical="center" wrapText="1"/>
    </xf>
    <xf numFmtId="0" fontId="22" fillId="0" borderId="10" xfId="1" applyFont="1" applyFill="1" applyBorder="1"/>
    <xf numFmtId="0" fontId="22" fillId="0" borderId="13" xfId="5" applyFont="1" applyFill="1" applyBorder="1" applyAlignment="1">
      <alignment horizontal="center" vertical="center" wrapText="1"/>
    </xf>
    <xf numFmtId="0" fontId="22" fillId="0" borderId="12" xfId="74" applyFont="1" applyFill="1" applyBorder="1" applyAlignment="1">
      <alignment horizontal="center" vertical="center"/>
    </xf>
    <xf numFmtId="0" fontId="22" fillId="0" borderId="25" xfId="87" applyFont="1" applyFill="1" applyBorder="1" applyAlignment="1">
      <alignment horizontal="left" vertical="center" wrapText="1"/>
    </xf>
    <xf numFmtId="0" fontId="22" fillId="0" borderId="12" xfId="5" applyFont="1" applyFill="1" applyBorder="1" applyAlignment="1">
      <alignment horizontal="center" vertical="center"/>
    </xf>
    <xf numFmtId="4" fontId="22" fillId="0" borderId="10" xfId="5" applyNumberFormat="1" applyFont="1" applyFill="1" applyBorder="1" applyAlignment="1">
      <alignment horizontal="center" vertical="center"/>
    </xf>
    <xf numFmtId="0" fontId="22" fillId="0" borderId="13" xfId="5" applyFont="1" applyFill="1" applyBorder="1" applyAlignment="1">
      <alignment horizontal="center"/>
    </xf>
    <xf numFmtId="0" fontId="22" fillId="0" borderId="10" xfId="5" applyFont="1" applyFill="1" applyBorder="1"/>
    <xf numFmtId="0" fontId="22" fillId="0" borderId="25" xfId="87" applyFont="1" applyFill="1" applyBorder="1" applyAlignment="1">
      <alignment horizontal="center" vertical="center" wrapText="1"/>
    </xf>
    <xf numFmtId="3" fontId="37" fillId="0" borderId="10" xfId="0" applyNumberFormat="1" applyFont="1" applyFill="1" applyBorder="1" applyAlignment="1">
      <alignment horizontal="center" vertical="center"/>
    </xf>
    <xf numFmtId="3" fontId="25" fillId="0" borderId="10" xfId="0" applyNumberFormat="1" applyFont="1" applyFill="1" applyBorder="1"/>
    <xf numFmtId="0" fontId="22" fillId="0" borderId="10" xfId="81" applyNumberFormat="1" applyFont="1" applyFill="1" applyBorder="1" applyAlignment="1">
      <alignment horizontal="center" vertical="center" wrapText="1"/>
    </xf>
    <xf numFmtId="0" fontId="29" fillId="0" borderId="10" xfId="72" applyFont="1" applyFill="1" applyBorder="1" applyAlignment="1">
      <alignment horizontal="center" vertical="center" wrapText="1"/>
    </xf>
    <xf numFmtId="0" fontId="22" fillId="0" borderId="10" xfId="72" applyFont="1" applyFill="1" applyBorder="1" applyAlignment="1">
      <alignment horizontal="center" vertical="center" wrapText="1"/>
    </xf>
    <xf numFmtId="0" fontId="25" fillId="0" borderId="10" xfId="72" applyFont="1" applyFill="1" applyBorder="1" applyAlignment="1">
      <alignment horizontal="center" vertical="center" wrapText="1"/>
    </xf>
    <xf numFmtId="0" fontId="40" fillId="0" borderId="10" xfId="5" applyFont="1" applyFill="1" applyBorder="1" applyAlignment="1">
      <alignment horizontal="center" vertical="center" wrapText="1"/>
    </xf>
    <xf numFmtId="3" fontId="40" fillId="0" borderId="10" xfId="5" applyNumberFormat="1" applyFont="1" applyFill="1" applyBorder="1" applyAlignment="1">
      <alignment horizontal="center" vertical="center" wrapText="1"/>
    </xf>
    <xf numFmtId="167" fontId="22" fillId="0" borderId="10" xfId="5" applyNumberFormat="1" applyFont="1" applyFill="1" applyBorder="1" applyAlignment="1">
      <alignment horizontal="center" vertical="center" wrapText="1"/>
    </xf>
    <xf numFmtId="0" fontId="22" fillId="0" borderId="10" xfId="5" applyNumberFormat="1" applyFont="1" applyFill="1" applyBorder="1" applyAlignment="1">
      <alignment horizontal="center" vertical="center" wrapText="1"/>
    </xf>
    <xf numFmtId="0" fontId="37" fillId="0" borderId="10" xfId="1" applyFont="1" applyFill="1" applyBorder="1" applyAlignment="1">
      <alignment horizontal="center" vertical="center" wrapText="1"/>
    </xf>
    <xf numFmtId="0" fontId="22" fillId="0" borderId="10" xfId="77" applyNumberFormat="1"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10" xfId="89" applyFont="1" applyFill="1" applyBorder="1" applyAlignment="1">
      <alignment horizontal="center" vertical="center" wrapText="1"/>
    </xf>
    <xf numFmtId="0" fontId="22" fillId="0" borderId="10" xfId="89" applyFont="1" applyFill="1" applyBorder="1" applyAlignment="1">
      <alignment horizontal="center" vertical="center" wrapText="1"/>
    </xf>
    <xf numFmtId="0" fontId="22" fillId="0" borderId="10" xfId="90" applyFont="1" applyFill="1" applyBorder="1" applyAlignment="1">
      <alignment horizontal="center" vertical="center" wrapText="1"/>
    </xf>
    <xf numFmtId="0" fontId="22" fillId="0" borderId="10" xfId="5" applyNumberFormat="1" applyFont="1" applyFill="1" applyBorder="1" applyAlignment="1">
      <alignment horizontal="center" vertical="center"/>
    </xf>
    <xf numFmtId="164" fontId="22" fillId="0" borderId="10" xfId="3" applyNumberFormat="1" applyFont="1" applyFill="1" applyBorder="1" applyAlignment="1">
      <alignment horizontal="center" vertical="center"/>
    </xf>
    <xf numFmtId="0" fontId="23" fillId="0" borderId="10" xfId="5" applyFont="1" applyFill="1" applyBorder="1" applyAlignment="1">
      <alignment horizontal="center" vertical="center" wrapText="1"/>
    </xf>
    <xf numFmtId="0" fontId="30" fillId="0" borderId="12" xfId="0" applyFont="1" applyFill="1" applyBorder="1" applyAlignment="1">
      <alignment horizontal="center" vertical="center" wrapText="1"/>
    </xf>
    <xf numFmtId="0" fontId="22" fillId="0" borderId="0" xfId="0" applyFont="1" applyFill="1" applyAlignment="1">
      <alignment horizontal="center" vertical="center" wrapText="1"/>
    </xf>
    <xf numFmtId="0" fontId="25" fillId="0" borderId="12" xfId="0" applyFont="1" applyFill="1" applyBorder="1" applyAlignment="1">
      <alignment horizontal="center" vertical="center" wrapText="1"/>
    </xf>
    <xf numFmtId="164" fontId="22" fillId="0" borderId="10" xfId="3" applyNumberFormat="1" applyFont="1" applyFill="1" applyAlignment="1">
      <alignment horizontal="center" vertical="center"/>
    </xf>
    <xf numFmtId="0" fontId="22" fillId="0" borderId="13" xfId="74" applyFont="1" applyFill="1" applyBorder="1" applyAlignment="1">
      <alignment horizontal="center"/>
    </xf>
    <xf numFmtId="166" fontId="22" fillId="0" borderId="10" xfId="3" applyNumberFormat="1" applyFont="1" applyFill="1" applyBorder="1" applyAlignment="1">
      <alignment horizontal="center" vertical="center"/>
    </xf>
    <xf numFmtId="0" fontId="43" fillId="0" borderId="10" xfId="74" applyFont="1" applyFill="1" applyBorder="1" applyAlignment="1">
      <alignment horizontal="center" vertical="center" wrapText="1"/>
    </xf>
    <xf numFmtId="0" fontId="0" fillId="0" borderId="10" xfId="0" applyFont="1" applyFill="1" applyBorder="1"/>
    <xf numFmtId="3" fontId="22" fillId="0" borderId="10" xfId="5" applyNumberFormat="1" applyFont="1" applyFill="1" applyBorder="1" applyAlignment="1">
      <alignment horizontal="left" vertical="center" indent="2"/>
    </xf>
    <xf numFmtId="0" fontId="37" fillId="0" borderId="10" xfId="5" applyFont="1" applyFill="1" applyBorder="1" applyAlignment="1">
      <alignment horizontal="center" vertical="center" wrapText="1"/>
    </xf>
    <xf numFmtId="49" fontId="22" fillId="0" borderId="10" xfId="90" applyNumberFormat="1" applyFont="1" applyFill="1" applyBorder="1" applyAlignment="1">
      <alignment horizontal="center" vertical="center" wrapText="1"/>
    </xf>
    <xf numFmtId="0" fontId="37" fillId="0" borderId="10" xfId="74" applyFont="1" applyFill="1" applyBorder="1" applyAlignment="1">
      <alignment horizontal="center" vertical="center" wrapText="1"/>
    </xf>
    <xf numFmtId="4" fontId="22" fillId="0" borderId="13" xfId="0" applyNumberFormat="1" applyFont="1" applyFill="1" applyBorder="1" applyAlignment="1">
      <alignment horizontal="center" vertical="center"/>
    </xf>
    <xf numFmtId="49" fontId="22" fillId="0" borderId="10" xfId="2" applyNumberFormat="1" applyFont="1" applyFill="1" applyBorder="1" applyAlignment="1">
      <alignment horizontal="center" vertical="center" wrapText="1"/>
    </xf>
    <xf numFmtId="0" fontId="22" fillId="0" borderId="10" xfId="5" applyFont="1" applyFill="1" applyBorder="1" applyAlignment="1">
      <alignment horizontal="center"/>
    </xf>
    <xf numFmtId="0" fontId="22" fillId="0" borderId="13" xfId="5" applyFont="1" applyFill="1" applyBorder="1" applyAlignment="1">
      <alignment horizontal="center" vertical="center"/>
    </xf>
    <xf numFmtId="0" fontId="0" fillId="0" borderId="10" xfId="0" applyFill="1" applyBorder="1"/>
    <xf numFmtId="4" fontId="40" fillId="0" borderId="10" xfId="5" applyNumberFormat="1" applyFont="1" applyFill="1" applyBorder="1" applyAlignment="1">
      <alignment horizontal="center" vertical="center" wrapText="1"/>
    </xf>
    <xf numFmtId="0" fontId="40" fillId="0" borderId="10" xfId="74" applyFont="1" applyFill="1" applyBorder="1" applyAlignment="1">
      <alignment horizontal="center" vertical="center" wrapText="1"/>
    </xf>
    <xf numFmtId="0" fontId="40" fillId="0" borderId="10" xfId="0" applyFont="1" applyFill="1" applyBorder="1" applyAlignment="1">
      <alignment horizontal="center" vertical="center"/>
    </xf>
    <xf numFmtId="0" fontId="40" fillId="0" borderId="10" xfId="74" applyFont="1" applyFill="1" applyBorder="1" applyAlignment="1">
      <alignment horizontal="center" vertical="center"/>
    </xf>
    <xf numFmtId="0" fontId="40" fillId="0" borderId="10" xfId="74" applyFont="1" applyFill="1" applyBorder="1" applyAlignment="1">
      <alignment horizontal="center"/>
    </xf>
    <xf numFmtId="4" fontId="40" fillId="0" borderId="10" xfId="74" applyNumberFormat="1" applyFont="1" applyFill="1" applyBorder="1" applyAlignment="1">
      <alignment horizontal="center" vertical="center"/>
    </xf>
    <xf numFmtId="164" fontId="22" fillId="0" borderId="10" xfId="0" applyNumberFormat="1" applyFont="1" applyFill="1" applyBorder="1" applyAlignment="1">
      <alignment horizontal="center" vertical="center"/>
    </xf>
    <xf numFmtId="0" fontId="40" fillId="0" borderId="10" xfId="74" applyFont="1" applyFill="1" applyBorder="1"/>
    <xf numFmtId="164" fontId="37" fillId="0" borderId="10" xfId="3" applyNumberFormat="1" applyFont="1" applyFill="1" applyBorder="1" applyAlignment="1">
      <alignment horizontal="center" vertical="center"/>
    </xf>
    <xf numFmtId="0" fontId="22" fillId="40" borderId="10" xfId="91" applyFont="1" applyFill="1" applyBorder="1" applyAlignment="1">
      <alignment horizontal="center" vertical="center" wrapText="1"/>
    </xf>
    <xf numFmtId="0" fontId="22" fillId="40" borderId="13" xfId="5" applyFont="1" applyFill="1" applyBorder="1" applyAlignment="1">
      <alignment horizontal="center" vertical="center" wrapText="1"/>
    </xf>
    <xf numFmtId="0" fontId="37" fillId="0" borderId="19" xfId="1" applyFont="1" applyFill="1" applyBorder="1" applyAlignment="1">
      <alignment horizontal="right" vertical="center" wrapText="1"/>
    </xf>
    <xf numFmtId="0" fontId="37" fillId="0" borderId="20" xfId="1" applyFont="1" applyFill="1" applyBorder="1" applyAlignment="1">
      <alignment horizontal="right" vertical="center" wrapText="1"/>
    </xf>
    <xf numFmtId="0" fontId="37" fillId="0" borderId="21" xfId="1" applyFont="1" applyFill="1" applyBorder="1" applyAlignment="1">
      <alignment horizontal="right" vertical="center" wrapText="1"/>
    </xf>
    <xf numFmtId="0" fontId="37" fillId="0" borderId="22" xfId="1" applyFont="1" applyFill="1" applyBorder="1" applyAlignment="1">
      <alignment horizontal="right" vertical="center" wrapText="1"/>
    </xf>
    <xf numFmtId="0" fontId="37" fillId="0" borderId="23" xfId="1" applyFont="1" applyFill="1" applyBorder="1" applyAlignment="1">
      <alignment horizontal="right" vertical="center" wrapText="1"/>
    </xf>
    <xf numFmtId="0" fontId="37" fillId="0" borderId="24" xfId="1" applyFont="1" applyFill="1" applyBorder="1" applyAlignment="1">
      <alignment horizontal="right" vertical="center" wrapText="1"/>
    </xf>
    <xf numFmtId="0" fontId="37" fillId="0" borderId="0" xfId="1" applyFont="1" applyFill="1" applyBorder="1" applyAlignment="1">
      <alignment horizontal="center"/>
    </xf>
    <xf numFmtId="0" fontId="22" fillId="0" borderId="0" xfId="1" applyFont="1" applyFill="1" applyAlignment="1">
      <alignment horizontal="left"/>
    </xf>
    <xf numFmtId="0" fontId="22" fillId="0" borderId="0" xfId="1" applyFont="1" applyFill="1" applyBorder="1" applyAlignment="1">
      <alignment horizontal="right"/>
    </xf>
  </cellXfs>
  <cellStyles count="92">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rmal 2 3 2" xfId="4"/>
    <cellStyle name="Normal 2 3 2 2" xfId="83"/>
    <cellStyle name="Note" xfId="49"/>
    <cellStyle name="Output" xfId="50"/>
    <cellStyle name="SAS FM Client calculated data cell (data entry table)" xfId="51"/>
    <cellStyle name="SAS FM Client calculated data cell (read only table)" xfId="52"/>
    <cellStyle name="SAS FM Column drillable header" xfId="53"/>
    <cellStyle name="SAS FM Column header" xfId="54"/>
    <cellStyle name="SAS FM Drill path" xfId="55"/>
    <cellStyle name="SAS FM Invalid data cell" xfId="56"/>
    <cellStyle name="SAS FM No query data cell" xfId="57"/>
    <cellStyle name="SAS FM Protected member data cell" xfId="58"/>
    <cellStyle name="SAS FM Read-only data cell (data entry table)" xfId="59"/>
    <cellStyle name="SAS FM Read-only data cell (read-only table)" xfId="60"/>
    <cellStyle name="SAS FM Read-only data cell (read-only table) 2" xfId="3"/>
    <cellStyle name="SAS FM Read-only data cell (read-only table) 2 2" xfId="12"/>
    <cellStyle name="SAS FM Read-only data cell (read-only table)_Лист1" xfId="61"/>
    <cellStyle name="SAS FM Row drillable header" xfId="62"/>
    <cellStyle name="SAS FM Row drillable header 2" xfId="11"/>
    <cellStyle name="SAS FM Row drillable header_Лист1" xfId="63"/>
    <cellStyle name="SAS FM Row header" xfId="64"/>
    <cellStyle name="SAS FM Row header 2" xfId="65"/>
    <cellStyle name="SAS FM Slicers" xfId="66"/>
    <cellStyle name="SAS FM Supplemented member data cell" xfId="67"/>
    <cellStyle name="SAS FM Writeable data cell" xfId="68"/>
    <cellStyle name="Style 1" xfId="84"/>
    <cellStyle name="Title" xfId="69"/>
    <cellStyle name="Total" xfId="70"/>
    <cellStyle name="Warning Text" xfId="71"/>
    <cellStyle name="Обычный" xfId="0" builtinId="0"/>
    <cellStyle name="Обычный 13" xfId="7"/>
    <cellStyle name="Обычный 14" xfId="91"/>
    <cellStyle name="Обычный 15" xfId="2"/>
    <cellStyle name="Обычный 15 7" xfId="72"/>
    <cellStyle name="Обычный 15 9" xfId="90"/>
    <cellStyle name="Обычный 2" xfId="73"/>
    <cellStyle name="Обычный 2 2" xfId="74"/>
    <cellStyle name="Обычный 2 2 2 2" xfId="5"/>
    <cellStyle name="Обычный 2 5" xfId="1"/>
    <cellStyle name="Обычный 2_План ГЗ на 2011г  первочередные " xfId="78"/>
    <cellStyle name="Обычный 3" xfId="75"/>
    <cellStyle name="Обычный 41" xfId="76"/>
    <cellStyle name="Обычный 44 3" xfId="89"/>
    <cellStyle name="Обычный_2007 ПП версия 6 0 раздел 8-11" xfId="88"/>
    <cellStyle name="Обычный_ИНЖЕНЕРНЫЙ ЦЕНТР 01.09.11г." xfId="79"/>
    <cellStyle name="Обычный_Лист1_Разд7.1 -  автоматиз  и информац  технологии" xfId="85"/>
    <cellStyle name="Обычный_Лист2" xfId="6"/>
    <cellStyle name="Обычный_Приложение 4 Годовой бюджет" xfId="10"/>
    <cellStyle name="Обычный_Производственная программа на 2006 год ДОТиОС АО РД КМГ" xfId="87"/>
    <cellStyle name="Процентный 2" xfId="9"/>
    <cellStyle name="Стиль 1" xfId="77"/>
    <cellStyle name="Стиль 1 2" xfId="81"/>
    <cellStyle name="Финансовый" xfId="86" builtinId="3"/>
    <cellStyle name="Финансовый 2" xfId="8"/>
    <cellStyle name="Финансовый 2 3" xfId="82"/>
    <cellStyle name="Финансовый 3" xfId="8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nstru.skc.kz/ru/ntru/detail/?kpved=63.99.10.90.00.00.00" TargetMode="External"/><Relationship Id="rId2" Type="http://schemas.openxmlformats.org/officeDocument/2006/relationships/hyperlink" Target="http://enstru.skc.kz/ru/ntru/detail/?kpved=49.50.11.50.10.10.10" TargetMode="External"/><Relationship Id="rId1" Type="http://schemas.openxmlformats.org/officeDocument/2006/relationships/hyperlink" Target="http://enstru.skc.kz/ru/ntru/detail/?kpved=63.99.10.90.00.00.00"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A432"/>
  <sheetViews>
    <sheetView tabSelected="1" zoomScale="85" zoomScaleNormal="85" workbookViewId="0">
      <selection activeCell="D430" sqref="D430"/>
    </sheetView>
  </sheetViews>
  <sheetFormatPr defaultRowHeight="12.75" x14ac:dyDescent="0.2"/>
  <cols>
    <col min="1" max="1" width="9.140625" style="100"/>
    <col min="2" max="2" width="15.140625" style="100" customWidth="1"/>
    <col min="3" max="3" width="15.5703125" style="100" customWidth="1"/>
    <col min="4" max="4" width="25.5703125" style="100" customWidth="1"/>
    <col min="5" max="5" width="23.85546875" style="100" customWidth="1"/>
    <col min="6" max="6" width="26.85546875" style="100" customWidth="1"/>
    <col min="7" max="7" width="27.7109375" style="100" customWidth="1"/>
    <col min="8" max="8" width="33.5703125" style="100" customWidth="1"/>
    <col min="9" max="9" width="36.28515625" style="100" customWidth="1"/>
    <col min="10" max="11" width="9.140625" style="100"/>
    <col min="12" max="12" width="11.85546875" style="100" customWidth="1"/>
    <col min="13" max="13" width="17.140625" style="100" customWidth="1"/>
    <col min="14" max="14" width="15" style="100" customWidth="1"/>
    <col min="15" max="15" width="15.42578125" style="100" customWidth="1"/>
    <col min="16" max="16" width="9.140625" style="100"/>
    <col min="17" max="17" width="21" style="100" customWidth="1"/>
    <col min="18" max="18" width="25.42578125" style="100" customWidth="1"/>
    <col min="19" max="19" width="9.140625" style="100" customWidth="1"/>
    <col min="20" max="20" width="10.42578125" style="100" customWidth="1"/>
    <col min="21" max="21" width="11.42578125" style="100" customWidth="1"/>
    <col min="22" max="22" width="19.28515625" style="100" customWidth="1"/>
    <col min="23" max="24" width="18.7109375" style="100" customWidth="1"/>
    <col min="25" max="25" width="11" style="100" customWidth="1"/>
    <col min="26" max="26" width="9.140625" style="100" customWidth="1"/>
    <col min="27" max="27" width="17.7109375" style="100" customWidth="1"/>
    <col min="28" max="16384" width="9.140625" style="100"/>
  </cols>
  <sheetData>
    <row r="1" spans="1:27" ht="15.75" thickBot="1" x14ac:dyDescent="0.3">
      <c r="A1" s="96"/>
      <c r="B1" s="96"/>
      <c r="C1" s="96"/>
      <c r="D1" s="97"/>
      <c r="E1" s="97"/>
      <c r="F1" s="97"/>
      <c r="G1" s="97"/>
      <c r="H1" s="97"/>
      <c r="I1" s="97"/>
      <c r="J1" s="97"/>
      <c r="K1" s="97"/>
      <c r="L1" s="97"/>
      <c r="M1" s="97"/>
      <c r="N1" s="97"/>
      <c r="O1" s="97"/>
      <c r="P1" s="97"/>
      <c r="Q1" s="97"/>
      <c r="R1" s="96"/>
      <c r="S1" s="96"/>
      <c r="T1" s="97"/>
      <c r="U1" s="96"/>
      <c r="V1" s="97"/>
      <c r="W1" s="96"/>
      <c r="X1" s="98"/>
      <c r="Y1" s="98"/>
      <c r="Z1" s="99"/>
      <c r="AA1" s="96"/>
    </row>
    <row r="2" spans="1:27" ht="16.5" thickBot="1" x14ac:dyDescent="0.3">
      <c r="A2" s="96"/>
      <c r="B2" s="101" t="s">
        <v>611</v>
      </c>
      <c r="C2" s="102"/>
      <c r="D2" s="102"/>
      <c r="E2" s="102"/>
      <c r="F2" s="102"/>
      <c r="G2" s="102"/>
      <c r="H2" s="102"/>
      <c r="I2" s="102"/>
      <c r="J2" s="102"/>
      <c r="K2" s="102"/>
      <c r="L2" s="102"/>
      <c r="M2" s="102"/>
      <c r="N2" s="102"/>
      <c r="O2" s="102"/>
      <c r="P2" s="102"/>
      <c r="Q2" s="102"/>
      <c r="R2" s="103"/>
      <c r="S2" s="96"/>
      <c r="T2" s="97"/>
      <c r="U2" s="96"/>
      <c r="V2" s="97"/>
      <c r="W2" s="96"/>
      <c r="X2" s="104"/>
      <c r="Y2" s="104"/>
      <c r="Z2" s="97"/>
      <c r="AA2" s="96"/>
    </row>
    <row r="3" spans="1:27" ht="15" x14ac:dyDescent="0.25">
      <c r="A3" s="96"/>
      <c r="B3" s="96"/>
      <c r="C3" s="96"/>
      <c r="D3" s="96"/>
      <c r="E3" s="96"/>
      <c r="F3" s="96"/>
      <c r="G3" s="96"/>
      <c r="H3" s="96"/>
      <c r="I3" s="96"/>
      <c r="J3" s="96"/>
      <c r="K3" s="96"/>
      <c r="L3" s="96"/>
      <c r="M3" s="96"/>
      <c r="N3" s="96"/>
      <c r="O3" s="96"/>
      <c r="P3" s="96"/>
      <c r="Q3" s="104"/>
      <c r="R3" s="96"/>
      <c r="S3" s="96"/>
      <c r="T3" s="96"/>
      <c r="U3" s="96"/>
      <c r="V3" s="96"/>
      <c r="W3" s="96"/>
      <c r="X3" s="104"/>
      <c r="Y3" s="104"/>
      <c r="Z3" s="97"/>
      <c r="AA3" s="97"/>
    </row>
    <row r="4" spans="1:27" x14ac:dyDescent="0.2">
      <c r="A4" s="178" t="s">
        <v>867</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row>
    <row r="5" spans="1:27" ht="15.75" thickBot="1" x14ac:dyDescent="0.3">
      <c r="A5" s="179"/>
      <c r="B5" s="179"/>
      <c r="C5" s="180" t="s">
        <v>612</v>
      </c>
      <c r="D5" s="180"/>
      <c r="E5" s="180"/>
      <c r="F5" s="180"/>
      <c r="G5" s="180"/>
      <c r="H5" s="180"/>
      <c r="I5" s="180"/>
      <c r="J5" s="180"/>
      <c r="K5" s="180"/>
      <c r="L5" s="180"/>
      <c r="M5" s="180"/>
      <c r="N5" s="180"/>
      <c r="O5" s="180"/>
      <c r="P5" s="180"/>
      <c r="Q5" s="180"/>
      <c r="R5" s="180"/>
      <c r="S5" s="180"/>
      <c r="T5" s="180"/>
      <c r="U5" s="180"/>
      <c r="V5" s="180"/>
      <c r="W5" s="180"/>
      <c r="X5" s="180"/>
      <c r="Y5" s="180"/>
      <c r="Z5" s="180"/>
      <c r="AA5" s="96"/>
    </row>
    <row r="6" spans="1:27" ht="15" x14ac:dyDescent="0.25">
      <c r="A6" s="96"/>
      <c r="B6" s="96"/>
      <c r="C6" s="96"/>
      <c r="D6" s="96"/>
      <c r="E6" s="96"/>
      <c r="F6" s="96"/>
      <c r="G6" s="96"/>
      <c r="H6" s="96"/>
      <c r="I6" s="96"/>
      <c r="J6" s="96"/>
      <c r="K6" s="96"/>
      <c r="L6" s="96"/>
      <c r="M6" s="96"/>
      <c r="N6" s="104"/>
      <c r="O6" s="104"/>
      <c r="P6" s="104"/>
      <c r="Q6" s="104"/>
      <c r="R6" s="96"/>
      <c r="S6" s="105"/>
      <c r="T6" s="106"/>
      <c r="U6" s="106"/>
      <c r="V6" s="172" t="s">
        <v>617</v>
      </c>
      <c r="W6" s="173"/>
      <c r="X6" s="173"/>
      <c r="Y6" s="173"/>
      <c r="Z6" s="173"/>
      <c r="AA6" s="174"/>
    </row>
    <row r="7" spans="1:27" ht="15.75" thickBot="1" x14ac:dyDescent="0.3">
      <c r="A7" s="96"/>
      <c r="B7" s="96"/>
      <c r="C7" s="96"/>
      <c r="D7" s="96"/>
      <c r="E7" s="96"/>
      <c r="F7" s="96"/>
      <c r="G7" s="96"/>
      <c r="H7" s="96"/>
      <c r="I7" s="96"/>
      <c r="J7" s="96"/>
      <c r="K7" s="96"/>
      <c r="L7" s="96"/>
      <c r="M7" s="96"/>
      <c r="N7" s="104"/>
      <c r="O7" s="104"/>
      <c r="P7" s="104"/>
      <c r="Q7" s="104"/>
      <c r="R7" s="96"/>
      <c r="S7" s="106"/>
      <c r="T7" s="106"/>
      <c r="U7" s="106"/>
      <c r="V7" s="175"/>
      <c r="W7" s="176"/>
      <c r="X7" s="176"/>
      <c r="Y7" s="176"/>
      <c r="Z7" s="176"/>
      <c r="AA7" s="177"/>
    </row>
    <row r="8" spans="1:27" x14ac:dyDescent="0.2">
      <c r="V8" s="172" t="s">
        <v>784</v>
      </c>
      <c r="W8" s="173"/>
      <c r="X8" s="173"/>
      <c r="Y8" s="173"/>
      <c r="Z8" s="173"/>
      <c r="AA8" s="174"/>
    </row>
    <row r="9" spans="1:27" ht="13.5" thickBot="1" x14ac:dyDescent="0.25">
      <c r="V9" s="175"/>
      <c r="W9" s="176"/>
      <c r="X9" s="176"/>
      <c r="Y9" s="176"/>
      <c r="Z9" s="176"/>
      <c r="AA9" s="177"/>
    </row>
    <row r="10" spans="1:27" x14ac:dyDescent="0.2">
      <c r="V10" s="172" t="s">
        <v>866</v>
      </c>
      <c r="W10" s="173"/>
      <c r="X10" s="173"/>
      <c r="Y10" s="173"/>
      <c r="Z10" s="173"/>
      <c r="AA10" s="174"/>
    </row>
    <row r="11" spans="1:27" ht="13.5" thickBot="1" x14ac:dyDescent="0.25">
      <c r="V11" s="175"/>
      <c r="W11" s="176"/>
      <c r="X11" s="176"/>
      <c r="Y11" s="176"/>
      <c r="Z11" s="176"/>
      <c r="AA11" s="177"/>
    </row>
    <row r="12" spans="1:27" x14ac:dyDescent="0.2">
      <c r="V12" s="172" t="s">
        <v>1004</v>
      </c>
      <c r="W12" s="173"/>
      <c r="X12" s="173"/>
      <c r="Y12" s="173"/>
      <c r="Z12" s="173"/>
      <c r="AA12" s="174"/>
    </row>
    <row r="13" spans="1:27" ht="13.5" thickBot="1" x14ac:dyDescent="0.25">
      <c r="V13" s="175"/>
      <c r="W13" s="176"/>
      <c r="X13" s="176"/>
      <c r="Y13" s="176"/>
      <c r="Z13" s="176"/>
      <c r="AA13" s="177"/>
    </row>
    <row r="14" spans="1:27" x14ac:dyDescent="0.2">
      <c r="V14" s="172" t="s">
        <v>1624</v>
      </c>
      <c r="W14" s="173"/>
      <c r="X14" s="173"/>
      <c r="Y14" s="173"/>
      <c r="Z14" s="173"/>
      <c r="AA14" s="174"/>
    </row>
    <row r="15" spans="1:27" ht="13.5" thickBot="1" x14ac:dyDescent="0.25">
      <c r="V15" s="175"/>
      <c r="W15" s="176"/>
      <c r="X15" s="176"/>
      <c r="Y15" s="176"/>
      <c r="Z15" s="176"/>
      <c r="AA15" s="177"/>
    </row>
    <row r="16" spans="1:27" x14ac:dyDescent="0.2">
      <c r="V16" s="172" t="s">
        <v>1633</v>
      </c>
      <c r="W16" s="173"/>
      <c r="X16" s="173"/>
      <c r="Y16" s="173"/>
      <c r="Z16" s="173"/>
      <c r="AA16" s="174"/>
    </row>
    <row r="17" spans="1:27" ht="13.5" thickBot="1" x14ac:dyDescent="0.25">
      <c r="V17" s="175"/>
      <c r="W17" s="176"/>
      <c r="X17" s="176"/>
      <c r="Y17" s="176"/>
      <c r="Z17" s="176"/>
      <c r="AA17" s="177"/>
    </row>
    <row r="18" spans="1:27" x14ac:dyDescent="0.2">
      <c r="V18" s="172" t="s">
        <v>1739</v>
      </c>
      <c r="W18" s="173"/>
      <c r="X18" s="173"/>
      <c r="Y18" s="173"/>
      <c r="Z18" s="173"/>
      <c r="AA18" s="174"/>
    </row>
    <row r="19" spans="1:27" ht="13.5" thickBot="1" x14ac:dyDescent="0.25">
      <c r="V19" s="175"/>
      <c r="W19" s="176"/>
      <c r="X19" s="176"/>
      <c r="Y19" s="176"/>
      <c r="Z19" s="176"/>
      <c r="AA19" s="177"/>
    </row>
    <row r="20" spans="1:27" x14ac:dyDescent="0.2">
      <c r="V20" s="172" t="s">
        <v>1812</v>
      </c>
      <c r="W20" s="173"/>
      <c r="X20" s="173"/>
      <c r="Y20" s="173"/>
      <c r="Z20" s="173"/>
      <c r="AA20" s="174"/>
    </row>
    <row r="21" spans="1:27" ht="13.5" thickBot="1" x14ac:dyDescent="0.25">
      <c r="V21" s="175"/>
      <c r="W21" s="176"/>
      <c r="X21" s="176"/>
      <c r="Y21" s="176"/>
      <c r="Z21" s="176"/>
      <c r="AA21" s="177"/>
    </row>
    <row r="22" spans="1:27" x14ac:dyDescent="0.2">
      <c r="V22" s="172" t="s">
        <v>1960</v>
      </c>
      <c r="W22" s="173"/>
      <c r="X22" s="173"/>
      <c r="Y22" s="173"/>
      <c r="Z22" s="173"/>
      <c r="AA22" s="174"/>
    </row>
    <row r="23" spans="1:27" ht="13.5" thickBot="1" x14ac:dyDescent="0.25">
      <c r="V23" s="175"/>
      <c r="W23" s="176"/>
      <c r="X23" s="176"/>
      <c r="Y23" s="176"/>
      <c r="Z23" s="176"/>
      <c r="AA23" s="177"/>
    </row>
    <row r="24" spans="1:27" x14ac:dyDescent="0.2">
      <c r="V24" s="172" t="s">
        <v>1961</v>
      </c>
      <c r="W24" s="173"/>
      <c r="X24" s="173"/>
      <c r="Y24" s="173"/>
      <c r="Z24" s="173"/>
      <c r="AA24" s="174"/>
    </row>
    <row r="25" spans="1:27" x14ac:dyDescent="0.2">
      <c r="V25" s="175"/>
      <c r="W25" s="176"/>
      <c r="X25" s="176"/>
      <c r="Y25" s="176"/>
      <c r="Z25" s="176"/>
      <c r="AA25" s="177"/>
    </row>
    <row r="27" spans="1:27" ht="93.75" customHeight="1" x14ac:dyDescent="0.2">
      <c r="A27" s="1" t="s">
        <v>0</v>
      </c>
      <c r="B27" s="1" t="s">
        <v>1</v>
      </c>
      <c r="C27" s="1" t="s">
        <v>2</v>
      </c>
      <c r="D27" s="1" t="s">
        <v>3</v>
      </c>
      <c r="E27" s="1" t="s">
        <v>4</v>
      </c>
      <c r="F27" s="1" t="s">
        <v>5</v>
      </c>
      <c r="G27" s="1" t="s">
        <v>6</v>
      </c>
      <c r="H27" s="1" t="s">
        <v>7</v>
      </c>
      <c r="I27" s="1" t="s">
        <v>8</v>
      </c>
      <c r="J27" s="1" t="s">
        <v>9</v>
      </c>
      <c r="K27" s="1" t="s">
        <v>10</v>
      </c>
      <c r="L27" s="1" t="s">
        <v>11</v>
      </c>
      <c r="M27" s="1" t="s">
        <v>12</v>
      </c>
      <c r="N27" s="1" t="s">
        <v>13</v>
      </c>
      <c r="O27" s="1" t="s">
        <v>14</v>
      </c>
      <c r="P27" s="1" t="s">
        <v>15</v>
      </c>
      <c r="Q27" s="1" t="s">
        <v>16</v>
      </c>
      <c r="R27" s="1" t="s">
        <v>17</v>
      </c>
      <c r="S27" s="1" t="s">
        <v>18</v>
      </c>
      <c r="T27" s="1" t="s">
        <v>19</v>
      </c>
      <c r="U27" s="1" t="s">
        <v>20</v>
      </c>
      <c r="V27" s="1" t="s">
        <v>21</v>
      </c>
      <c r="W27" s="1" t="s">
        <v>22</v>
      </c>
      <c r="X27" s="1" t="s">
        <v>23</v>
      </c>
      <c r="Y27" s="1" t="s">
        <v>24</v>
      </c>
      <c r="Z27" s="1" t="s">
        <v>25</v>
      </c>
      <c r="AA27" s="1" t="s">
        <v>26</v>
      </c>
    </row>
    <row r="28" spans="1:27" ht="13.5" x14ac:dyDescent="0.2">
      <c r="A28" s="107">
        <v>1</v>
      </c>
      <c r="B28" s="107">
        <v>2</v>
      </c>
      <c r="C28" s="107">
        <v>3</v>
      </c>
      <c r="D28" s="107">
        <v>4</v>
      </c>
      <c r="E28" s="107"/>
      <c r="F28" s="107">
        <v>5</v>
      </c>
      <c r="G28" s="107"/>
      <c r="H28" s="107">
        <v>6</v>
      </c>
      <c r="I28" s="107"/>
      <c r="J28" s="107">
        <v>7</v>
      </c>
      <c r="K28" s="107">
        <v>8</v>
      </c>
      <c r="L28" s="107">
        <v>9</v>
      </c>
      <c r="M28" s="107">
        <v>10</v>
      </c>
      <c r="N28" s="107">
        <v>11</v>
      </c>
      <c r="O28" s="107">
        <v>12</v>
      </c>
      <c r="P28" s="107">
        <v>13</v>
      </c>
      <c r="Q28" s="107">
        <v>14</v>
      </c>
      <c r="R28" s="107">
        <v>15</v>
      </c>
      <c r="S28" s="107">
        <v>16</v>
      </c>
      <c r="T28" s="107">
        <v>17</v>
      </c>
      <c r="U28" s="107">
        <v>18</v>
      </c>
      <c r="V28" s="107">
        <v>19</v>
      </c>
      <c r="W28" s="107">
        <v>20</v>
      </c>
      <c r="X28" s="107">
        <v>21</v>
      </c>
      <c r="Y28" s="107">
        <v>22</v>
      </c>
      <c r="Z28" s="107">
        <v>23</v>
      </c>
      <c r="AA28" s="107">
        <v>24</v>
      </c>
    </row>
    <row r="29" spans="1:27" ht="12.75" customHeight="1" x14ac:dyDescent="0.2">
      <c r="A29" s="108" t="s">
        <v>27</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row>
    <row r="30" spans="1:27" ht="63.75" customHeight="1" x14ac:dyDescent="0.2">
      <c r="A30" s="110" t="s">
        <v>71</v>
      </c>
      <c r="B30" s="4" t="s">
        <v>36</v>
      </c>
      <c r="C30" s="111" t="s">
        <v>786</v>
      </c>
      <c r="D30" s="6" t="s">
        <v>29</v>
      </c>
      <c r="E30" s="112" t="s">
        <v>29</v>
      </c>
      <c r="F30" s="2" t="s">
        <v>1616</v>
      </c>
      <c r="G30" s="112" t="s">
        <v>440</v>
      </c>
      <c r="H30" s="2" t="s">
        <v>441</v>
      </c>
      <c r="I30" s="111" t="s">
        <v>442</v>
      </c>
      <c r="J30" s="113" t="s">
        <v>30</v>
      </c>
      <c r="K30" s="114">
        <v>100</v>
      </c>
      <c r="L30" s="2">
        <v>710000000</v>
      </c>
      <c r="M30" s="3" t="s">
        <v>33</v>
      </c>
      <c r="N30" s="115" t="s">
        <v>34</v>
      </c>
      <c r="O30" s="3" t="s">
        <v>33</v>
      </c>
      <c r="P30" s="115" t="s">
        <v>35</v>
      </c>
      <c r="Q30" s="115" t="s">
        <v>69</v>
      </c>
      <c r="R30" s="115" t="s">
        <v>443</v>
      </c>
      <c r="S30" s="114">
        <v>112</v>
      </c>
      <c r="T30" s="114" t="s">
        <v>32</v>
      </c>
      <c r="U30" s="90">
        <v>77100.001950000005</v>
      </c>
      <c r="V30" s="90">
        <v>102.678</v>
      </c>
      <c r="W30" s="90">
        <f>V30*U30</f>
        <v>7916474.0002220999</v>
      </c>
      <c r="X30" s="90">
        <f>W30*1.12</f>
        <v>8866450.8802487534</v>
      </c>
      <c r="Y30" s="114" t="s">
        <v>607</v>
      </c>
      <c r="Z30" s="115">
        <v>2014</v>
      </c>
      <c r="AA30" s="116"/>
    </row>
    <row r="31" spans="1:27" ht="63.75" customHeight="1" x14ac:dyDescent="0.2">
      <c r="A31" s="110" t="s">
        <v>439</v>
      </c>
      <c r="B31" s="4" t="s">
        <v>36</v>
      </c>
      <c r="C31" s="111" t="s">
        <v>28</v>
      </c>
      <c r="D31" s="6" t="s">
        <v>29</v>
      </c>
      <c r="E31" s="112" t="s">
        <v>29</v>
      </c>
      <c r="F31" s="2" t="s">
        <v>1617</v>
      </c>
      <c r="G31" s="112" t="s">
        <v>192</v>
      </c>
      <c r="H31" s="2" t="s">
        <v>38</v>
      </c>
      <c r="I31" s="111" t="s">
        <v>193</v>
      </c>
      <c r="J31" s="113" t="s">
        <v>30</v>
      </c>
      <c r="K31" s="114">
        <v>100</v>
      </c>
      <c r="L31" s="2">
        <v>710000000</v>
      </c>
      <c r="M31" s="3" t="s">
        <v>33</v>
      </c>
      <c r="N31" s="115" t="s">
        <v>34</v>
      </c>
      <c r="O31" s="3" t="s">
        <v>33</v>
      </c>
      <c r="P31" s="115" t="s">
        <v>35</v>
      </c>
      <c r="Q31" s="115" t="s">
        <v>69</v>
      </c>
      <c r="R31" s="115" t="s">
        <v>443</v>
      </c>
      <c r="S31" s="114">
        <v>112</v>
      </c>
      <c r="T31" s="114" t="s">
        <v>32</v>
      </c>
      <c r="U31" s="90">
        <v>31200.001619999999</v>
      </c>
      <c r="V31" s="90">
        <v>123.214</v>
      </c>
      <c r="W31" s="90">
        <f>U31*V31</f>
        <v>3844276.9996066797</v>
      </c>
      <c r="X31" s="90">
        <f>W31*1.12</f>
        <v>4305590.2395594819</v>
      </c>
      <c r="Y31" s="114" t="s">
        <v>607</v>
      </c>
      <c r="Z31" s="115">
        <v>2014</v>
      </c>
      <c r="AA31" s="116"/>
    </row>
    <row r="32" spans="1:27" ht="51" customHeight="1" x14ac:dyDescent="0.2">
      <c r="A32" s="110" t="s">
        <v>469</v>
      </c>
      <c r="B32" s="4" t="s">
        <v>36</v>
      </c>
      <c r="C32" s="111" t="s">
        <v>462</v>
      </c>
      <c r="D32" s="6" t="s">
        <v>463</v>
      </c>
      <c r="E32" s="112" t="s">
        <v>464</v>
      </c>
      <c r="F32" s="2" t="s">
        <v>465</v>
      </c>
      <c r="G32" s="112" t="s">
        <v>466</v>
      </c>
      <c r="H32" s="2"/>
      <c r="I32" s="111"/>
      <c r="J32" s="113" t="s">
        <v>609</v>
      </c>
      <c r="K32" s="114">
        <v>0</v>
      </c>
      <c r="L32" s="2">
        <v>710000000</v>
      </c>
      <c r="M32" s="3" t="s">
        <v>33</v>
      </c>
      <c r="N32" s="115" t="s">
        <v>177</v>
      </c>
      <c r="O32" s="3" t="s">
        <v>33</v>
      </c>
      <c r="P32" s="115" t="s">
        <v>35</v>
      </c>
      <c r="Q32" s="115" t="s">
        <v>613</v>
      </c>
      <c r="R32" s="115" t="s">
        <v>31</v>
      </c>
      <c r="S32" s="114">
        <v>796</v>
      </c>
      <c r="T32" s="114" t="s">
        <v>468</v>
      </c>
      <c r="U32" s="90">
        <v>2</v>
      </c>
      <c r="V32" s="90">
        <f>16394000</f>
        <v>16394000</v>
      </c>
      <c r="W32" s="90">
        <v>0</v>
      </c>
      <c r="X32" s="90">
        <f>W32*1.12</f>
        <v>0</v>
      </c>
      <c r="Y32" s="114"/>
      <c r="Z32" s="115">
        <v>2014</v>
      </c>
      <c r="AA32" s="116"/>
    </row>
    <row r="33" spans="1:27" ht="51" customHeight="1" x14ac:dyDescent="0.2">
      <c r="A33" s="110" t="s">
        <v>948</v>
      </c>
      <c r="B33" s="4" t="s">
        <v>36</v>
      </c>
      <c r="C33" s="111" t="s">
        <v>462</v>
      </c>
      <c r="D33" s="6" t="s">
        <v>463</v>
      </c>
      <c r="E33" s="112" t="s">
        <v>464</v>
      </c>
      <c r="F33" s="2" t="s">
        <v>465</v>
      </c>
      <c r="G33" s="112" t="s">
        <v>466</v>
      </c>
      <c r="H33" s="2"/>
      <c r="I33" s="111"/>
      <c r="J33" s="113" t="s">
        <v>609</v>
      </c>
      <c r="K33" s="114">
        <v>0</v>
      </c>
      <c r="L33" s="2">
        <v>710000000</v>
      </c>
      <c r="M33" s="3" t="s">
        <v>33</v>
      </c>
      <c r="N33" s="2" t="s">
        <v>895</v>
      </c>
      <c r="O33" s="3" t="s">
        <v>33</v>
      </c>
      <c r="P33" s="115" t="s">
        <v>35</v>
      </c>
      <c r="Q33" s="115" t="s">
        <v>949</v>
      </c>
      <c r="R33" s="115" t="s">
        <v>31</v>
      </c>
      <c r="S33" s="114">
        <v>796</v>
      </c>
      <c r="T33" s="114" t="s">
        <v>468</v>
      </c>
      <c r="U33" s="90">
        <v>2</v>
      </c>
      <c r="V33" s="90">
        <f>16394000</f>
        <v>16394000</v>
      </c>
      <c r="W33" s="90">
        <f>U33*V33</f>
        <v>32788000</v>
      </c>
      <c r="X33" s="90">
        <f>W33*1.12</f>
        <v>36722560</v>
      </c>
      <c r="Y33" s="114"/>
      <c r="Z33" s="115">
        <v>2014</v>
      </c>
      <c r="AA33" s="114" t="s">
        <v>950</v>
      </c>
    </row>
    <row r="34" spans="1:27" ht="240" customHeight="1" x14ac:dyDescent="0.2">
      <c r="A34" s="110" t="s">
        <v>976</v>
      </c>
      <c r="B34" s="14" t="s">
        <v>36</v>
      </c>
      <c r="C34" s="53" t="s">
        <v>951</v>
      </c>
      <c r="D34" s="54" t="s">
        <v>952</v>
      </c>
      <c r="E34" s="55" t="s">
        <v>952</v>
      </c>
      <c r="F34" s="55" t="s">
        <v>953</v>
      </c>
      <c r="G34" s="55" t="s">
        <v>954</v>
      </c>
      <c r="H34" s="55" t="s">
        <v>955</v>
      </c>
      <c r="I34" s="56" t="s">
        <v>956</v>
      </c>
      <c r="J34" s="14" t="s">
        <v>609</v>
      </c>
      <c r="K34" s="57">
        <v>0</v>
      </c>
      <c r="L34" s="2">
        <v>710000000</v>
      </c>
      <c r="M34" s="3" t="s">
        <v>33</v>
      </c>
      <c r="N34" s="2" t="s">
        <v>895</v>
      </c>
      <c r="O34" s="3" t="s">
        <v>33</v>
      </c>
      <c r="P34" s="58" t="s">
        <v>35</v>
      </c>
      <c r="Q34" s="46" t="s">
        <v>957</v>
      </c>
      <c r="R34" s="115" t="s">
        <v>467</v>
      </c>
      <c r="S34" s="114">
        <v>796</v>
      </c>
      <c r="T34" s="114" t="s">
        <v>468</v>
      </c>
      <c r="U34" s="90">
        <v>2</v>
      </c>
      <c r="V34" s="90">
        <v>2000000</v>
      </c>
      <c r="W34" s="90">
        <v>0</v>
      </c>
      <c r="X34" s="90">
        <f t="shared" ref="X34:X39" si="0">W34*1.12</f>
        <v>0</v>
      </c>
      <c r="Y34" s="14"/>
      <c r="Z34" s="34">
        <v>2014</v>
      </c>
      <c r="AA34" s="14"/>
    </row>
    <row r="35" spans="1:27" ht="293.25" customHeight="1" x14ac:dyDescent="0.2">
      <c r="A35" s="110" t="s">
        <v>1787</v>
      </c>
      <c r="B35" s="14" t="s">
        <v>36</v>
      </c>
      <c r="C35" s="53" t="s">
        <v>951</v>
      </c>
      <c r="D35" s="81" t="s">
        <v>952</v>
      </c>
      <c r="E35" s="81" t="s">
        <v>952</v>
      </c>
      <c r="F35" s="117" t="s">
        <v>953</v>
      </c>
      <c r="G35" s="117" t="s">
        <v>954</v>
      </c>
      <c r="H35" s="117" t="s">
        <v>955</v>
      </c>
      <c r="I35" s="117" t="s">
        <v>956</v>
      </c>
      <c r="J35" s="14" t="s">
        <v>609</v>
      </c>
      <c r="K35" s="57">
        <v>0</v>
      </c>
      <c r="L35" s="2">
        <v>710000000</v>
      </c>
      <c r="M35" s="3" t="s">
        <v>33</v>
      </c>
      <c r="N35" s="81" t="s">
        <v>879</v>
      </c>
      <c r="O35" s="3" t="s">
        <v>33</v>
      </c>
      <c r="P35" s="58" t="s">
        <v>35</v>
      </c>
      <c r="Q35" s="46" t="s">
        <v>1788</v>
      </c>
      <c r="R35" s="115" t="s">
        <v>467</v>
      </c>
      <c r="S35" s="114">
        <v>796</v>
      </c>
      <c r="T35" s="114" t="s">
        <v>468</v>
      </c>
      <c r="U35" s="90">
        <v>2</v>
      </c>
      <c r="V35" s="90">
        <v>2000000</v>
      </c>
      <c r="W35" s="90">
        <v>0</v>
      </c>
      <c r="X35" s="90">
        <f t="shared" si="0"/>
        <v>0</v>
      </c>
      <c r="Y35" s="14"/>
      <c r="Z35" s="34">
        <v>2014</v>
      </c>
      <c r="AA35" s="14" t="s">
        <v>950</v>
      </c>
    </row>
    <row r="36" spans="1:27" ht="293.25" customHeight="1" x14ac:dyDescent="0.2">
      <c r="A36" s="110" t="s">
        <v>1854</v>
      </c>
      <c r="B36" s="14" t="s">
        <v>36</v>
      </c>
      <c r="C36" s="53" t="s">
        <v>951</v>
      </c>
      <c r="D36" s="81" t="s">
        <v>952</v>
      </c>
      <c r="E36" s="81" t="s">
        <v>952</v>
      </c>
      <c r="F36" s="117" t="s">
        <v>953</v>
      </c>
      <c r="G36" s="117" t="s">
        <v>954</v>
      </c>
      <c r="H36" s="117" t="s">
        <v>955</v>
      </c>
      <c r="I36" s="117" t="s">
        <v>956</v>
      </c>
      <c r="J36" s="14" t="s">
        <v>1657</v>
      </c>
      <c r="K36" s="57">
        <v>0</v>
      </c>
      <c r="L36" s="2">
        <v>710000000</v>
      </c>
      <c r="M36" s="3" t="s">
        <v>33</v>
      </c>
      <c r="N36" s="81" t="s">
        <v>1677</v>
      </c>
      <c r="O36" s="3" t="s">
        <v>33</v>
      </c>
      <c r="P36" s="58" t="s">
        <v>35</v>
      </c>
      <c r="Q36" s="46" t="s">
        <v>1855</v>
      </c>
      <c r="R36" s="115" t="s">
        <v>467</v>
      </c>
      <c r="S36" s="114">
        <v>796</v>
      </c>
      <c r="T36" s="114" t="s">
        <v>468</v>
      </c>
      <c r="U36" s="90">
        <v>2</v>
      </c>
      <c r="V36" s="90">
        <v>2000000</v>
      </c>
      <c r="W36" s="90">
        <f t="shared" ref="W36:W39" si="1">U36*V36</f>
        <v>4000000</v>
      </c>
      <c r="X36" s="90">
        <f t="shared" si="0"/>
        <v>4480000</v>
      </c>
      <c r="Y36" s="14"/>
      <c r="Z36" s="34">
        <v>2014</v>
      </c>
      <c r="AA36" s="14" t="s">
        <v>1730</v>
      </c>
    </row>
    <row r="37" spans="1:27" ht="156" customHeight="1" x14ac:dyDescent="0.2">
      <c r="A37" s="110" t="s">
        <v>977</v>
      </c>
      <c r="B37" s="14" t="s">
        <v>36</v>
      </c>
      <c r="C37" s="53" t="s">
        <v>958</v>
      </c>
      <c r="D37" s="54" t="s">
        <v>952</v>
      </c>
      <c r="E37" s="55" t="s">
        <v>952</v>
      </c>
      <c r="F37" s="55" t="s">
        <v>959</v>
      </c>
      <c r="G37" s="55" t="s">
        <v>960</v>
      </c>
      <c r="H37" s="55" t="s">
        <v>961</v>
      </c>
      <c r="I37" s="56" t="s">
        <v>962</v>
      </c>
      <c r="J37" s="14" t="s">
        <v>609</v>
      </c>
      <c r="K37" s="57">
        <v>0</v>
      </c>
      <c r="L37" s="2">
        <v>710000000</v>
      </c>
      <c r="M37" s="3" t="s">
        <v>33</v>
      </c>
      <c r="N37" s="2" t="s">
        <v>895</v>
      </c>
      <c r="O37" s="3" t="s">
        <v>33</v>
      </c>
      <c r="P37" s="58" t="s">
        <v>35</v>
      </c>
      <c r="Q37" s="46" t="s">
        <v>957</v>
      </c>
      <c r="R37" s="115" t="s">
        <v>467</v>
      </c>
      <c r="S37" s="114">
        <v>796</v>
      </c>
      <c r="T37" s="114" t="s">
        <v>468</v>
      </c>
      <c r="U37" s="90">
        <v>8</v>
      </c>
      <c r="V37" s="90">
        <v>2000000</v>
      </c>
      <c r="W37" s="90">
        <f t="shared" si="1"/>
        <v>16000000</v>
      </c>
      <c r="X37" s="90">
        <f t="shared" si="0"/>
        <v>17920000</v>
      </c>
      <c r="Y37" s="14"/>
      <c r="Z37" s="34">
        <v>2014</v>
      </c>
      <c r="AA37" s="14"/>
    </row>
    <row r="38" spans="1:27" ht="156" customHeight="1" x14ac:dyDescent="0.2">
      <c r="A38" s="110" t="s">
        <v>978</v>
      </c>
      <c r="B38" s="14" t="s">
        <v>36</v>
      </c>
      <c r="C38" s="53" t="s">
        <v>963</v>
      </c>
      <c r="D38" s="54" t="s">
        <v>964</v>
      </c>
      <c r="E38" s="55" t="s">
        <v>964</v>
      </c>
      <c r="F38" s="55" t="s">
        <v>965</v>
      </c>
      <c r="G38" s="55" t="s">
        <v>966</v>
      </c>
      <c r="H38" s="55" t="s">
        <v>967</v>
      </c>
      <c r="I38" s="56" t="s">
        <v>968</v>
      </c>
      <c r="J38" s="14" t="s">
        <v>610</v>
      </c>
      <c r="K38" s="57">
        <v>0</v>
      </c>
      <c r="L38" s="2">
        <v>710000000</v>
      </c>
      <c r="M38" s="3" t="s">
        <v>33</v>
      </c>
      <c r="N38" s="2" t="s">
        <v>895</v>
      </c>
      <c r="O38" s="3" t="s">
        <v>33</v>
      </c>
      <c r="P38" s="58" t="s">
        <v>35</v>
      </c>
      <c r="Q38" s="46" t="s">
        <v>969</v>
      </c>
      <c r="R38" s="115" t="s">
        <v>467</v>
      </c>
      <c r="S38" s="114">
        <v>796</v>
      </c>
      <c r="T38" s="114" t="s">
        <v>468</v>
      </c>
      <c r="U38" s="90">
        <v>5</v>
      </c>
      <c r="V38" s="90">
        <f>1300000/5</f>
        <v>260000</v>
      </c>
      <c r="W38" s="90">
        <f t="shared" si="1"/>
        <v>1300000</v>
      </c>
      <c r="X38" s="90">
        <f t="shared" si="0"/>
        <v>1456000.0000000002</v>
      </c>
      <c r="Y38" s="14"/>
      <c r="Z38" s="34">
        <v>2014</v>
      </c>
      <c r="AA38" s="14"/>
    </row>
    <row r="39" spans="1:27" ht="51" customHeight="1" x14ac:dyDescent="0.2">
      <c r="A39" s="110" t="s">
        <v>979</v>
      </c>
      <c r="B39" s="59" t="s">
        <v>36</v>
      </c>
      <c r="C39" s="60" t="s">
        <v>970</v>
      </c>
      <c r="D39" s="61" t="s">
        <v>971</v>
      </c>
      <c r="E39" s="61" t="s">
        <v>971</v>
      </c>
      <c r="F39" s="62" t="s">
        <v>972</v>
      </c>
      <c r="G39" s="62" t="s">
        <v>973</v>
      </c>
      <c r="H39" s="62" t="s">
        <v>974</v>
      </c>
      <c r="I39" s="63" t="s">
        <v>975</v>
      </c>
      <c r="J39" s="14" t="s">
        <v>610</v>
      </c>
      <c r="K39" s="64">
        <v>0</v>
      </c>
      <c r="L39" s="2">
        <v>710000000</v>
      </c>
      <c r="M39" s="3" t="s">
        <v>33</v>
      </c>
      <c r="N39" s="2" t="s">
        <v>895</v>
      </c>
      <c r="O39" s="3" t="s">
        <v>33</v>
      </c>
      <c r="P39" s="65" t="s">
        <v>35</v>
      </c>
      <c r="Q39" s="66" t="s">
        <v>969</v>
      </c>
      <c r="R39" s="115" t="s">
        <v>467</v>
      </c>
      <c r="S39" s="114">
        <v>796</v>
      </c>
      <c r="T39" s="114" t="s">
        <v>468</v>
      </c>
      <c r="U39" s="90">
        <v>1</v>
      </c>
      <c r="V39" s="90">
        <f>850000</f>
        <v>850000</v>
      </c>
      <c r="W39" s="90">
        <f t="shared" si="1"/>
        <v>850000</v>
      </c>
      <c r="X39" s="90">
        <f t="shared" si="0"/>
        <v>952000.00000000012</v>
      </c>
      <c r="Y39" s="59"/>
      <c r="Z39" s="118">
        <v>2014</v>
      </c>
      <c r="AA39" s="59"/>
    </row>
    <row r="40" spans="1:27" ht="63.75" customHeight="1" x14ac:dyDescent="0.2">
      <c r="A40" s="110" t="s">
        <v>1091</v>
      </c>
      <c r="B40" s="2" t="s">
        <v>36</v>
      </c>
      <c r="C40" s="69" t="s">
        <v>1032</v>
      </c>
      <c r="D40" s="69" t="s">
        <v>1033</v>
      </c>
      <c r="E40" s="69" t="s">
        <v>1034</v>
      </c>
      <c r="F40" s="69" t="s">
        <v>1035</v>
      </c>
      <c r="G40" s="69" t="s">
        <v>1036</v>
      </c>
      <c r="H40" s="69"/>
      <c r="I40" s="69"/>
      <c r="J40" s="70" t="s">
        <v>610</v>
      </c>
      <c r="K40" s="24">
        <v>20</v>
      </c>
      <c r="L40" s="2">
        <v>710000000</v>
      </c>
      <c r="M40" s="3" t="s">
        <v>33</v>
      </c>
      <c r="N40" s="2" t="s">
        <v>895</v>
      </c>
      <c r="O40" s="3" t="s">
        <v>33</v>
      </c>
      <c r="P40" s="70" t="s">
        <v>35</v>
      </c>
      <c r="Q40" s="70" t="s">
        <v>1037</v>
      </c>
      <c r="R40" s="70" t="s">
        <v>1038</v>
      </c>
      <c r="S40" s="70">
        <v>796</v>
      </c>
      <c r="T40" s="70" t="s">
        <v>468</v>
      </c>
      <c r="U40" s="70">
        <v>70</v>
      </c>
      <c r="V40" s="71">
        <f>W40/U40</f>
        <v>0</v>
      </c>
      <c r="W40" s="71">
        <v>0</v>
      </c>
      <c r="X40" s="72">
        <v>0</v>
      </c>
      <c r="Y40" s="70" t="s">
        <v>1039</v>
      </c>
      <c r="Z40" s="70">
        <v>2014</v>
      </c>
      <c r="AA40" s="70"/>
    </row>
    <row r="41" spans="1:27" ht="63.75" customHeight="1" x14ac:dyDescent="0.2">
      <c r="A41" s="110" t="s">
        <v>1695</v>
      </c>
      <c r="B41" s="2" t="s">
        <v>36</v>
      </c>
      <c r="C41" s="69" t="s">
        <v>1032</v>
      </c>
      <c r="D41" s="69" t="s">
        <v>1033</v>
      </c>
      <c r="E41" s="69" t="s">
        <v>1034</v>
      </c>
      <c r="F41" s="69" t="s">
        <v>1035</v>
      </c>
      <c r="G41" s="69" t="s">
        <v>1036</v>
      </c>
      <c r="H41" s="69"/>
      <c r="I41" s="69"/>
      <c r="J41" s="70" t="s">
        <v>610</v>
      </c>
      <c r="K41" s="24">
        <v>20</v>
      </c>
      <c r="L41" s="2">
        <v>710000000</v>
      </c>
      <c r="M41" s="3" t="s">
        <v>33</v>
      </c>
      <c r="N41" s="2" t="s">
        <v>1597</v>
      </c>
      <c r="O41" s="3" t="s">
        <v>33</v>
      </c>
      <c r="P41" s="70" t="s">
        <v>35</v>
      </c>
      <c r="Q41" s="70" t="s">
        <v>1696</v>
      </c>
      <c r="R41" s="70" t="s">
        <v>1038</v>
      </c>
      <c r="S41" s="70">
        <v>796</v>
      </c>
      <c r="T41" s="70" t="s">
        <v>468</v>
      </c>
      <c r="U41" s="70">
        <v>70</v>
      </c>
      <c r="V41" s="71">
        <f>W41/U41</f>
        <v>10000</v>
      </c>
      <c r="W41" s="71">
        <v>700000</v>
      </c>
      <c r="X41" s="72">
        <v>784000.00000000012</v>
      </c>
      <c r="Y41" s="70" t="s">
        <v>1039</v>
      </c>
      <c r="Z41" s="70">
        <v>2014</v>
      </c>
      <c r="AA41" s="70" t="s">
        <v>950</v>
      </c>
    </row>
    <row r="42" spans="1:27" ht="76.5" customHeight="1" x14ac:dyDescent="0.2">
      <c r="A42" s="110" t="s">
        <v>1092</v>
      </c>
      <c r="B42" s="2" t="s">
        <v>36</v>
      </c>
      <c r="C42" s="69" t="s">
        <v>1040</v>
      </c>
      <c r="D42" s="69" t="s">
        <v>1041</v>
      </c>
      <c r="E42" s="69" t="s">
        <v>1042</v>
      </c>
      <c r="F42" s="69" t="s">
        <v>1043</v>
      </c>
      <c r="G42" s="69" t="s">
        <v>1044</v>
      </c>
      <c r="H42" s="69"/>
      <c r="I42" s="69"/>
      <c r="J42" s="70" t="s">
        <v>610</v>
      </c>
      <c r="K42" s="24">
        <v>20</v>
      </c>
      <c r="L42" s="2">
        <v>710000000</v>
      </c>
      <c r="M42" s="3" t="s">
        <v>33</v>
      </c>
      <c r="N42" s="2" t="s">
        <v>895</v>
      </c>
      <c r="O42" s="3" t="s">
        <v>33</v>
      </c>
      <c r="P42" s="70" t="s">
        <v>35</v>
      </c>
      <c r="Q42" s="70" t="s">
        <v>1037</v>
      </c>
      <c r="R42" s="70" t="s">
        <v>1038</v>
      </c>
      <c r="S42" s="70">
        <v>839</v>
      </c>
      <c r="T42" s="70" t="s">
        <v>1045</v>
      </c>
      <c r="U42" s="70">
        <v>70</v>
      </c>
      <c r="V42" s="71">
        <v>0</v>
      </c>
      <c r="W42" s="71">
        <v>0</v>
      </c>
      <c r="X42" s="72">
        <v>0</v>
      </c>
      <c r="Y42" s="70" t="s">
        <v>1039</v>
      </c>
      <c r="Z42" s="70">
        <v>2014</v>
      </c>
      <c r="AA42" s="70"/>
    </row>
    <row r="43" spans="1:27" ht="76.5" customHeight="1" x14ac:dyDescent="0.2">
      <c r="A43" s="110" t="s">
        <v>1697</v>
      </c>
      <c r="B43" s="2" t="s">
        <v>36</v>
      </c>
      <c r="C43" s="69" t="s">
        <v>1040</v>
      </c>
      <c r="D43" s="69" t="s">
        <v>1041</v>
      </c>
      <c r="E43" s="69" t="s">
        <v>1042</v>
      </c>
      <c r="F43" s="69" t="s">
        <v>1043</v>
      </c>
      <c r="G43" s="69" t="s">
        <v>1044</v>
      </c>
      <c r="H43" s="69"/>
      <c r="I43" s="69"/>
      <c r="J43" s="70" t="s">
        <v>610</v>
      </c>
      <c r="K43" s="24">
        <v>20</v>
      </c>
      <c r="L43" s="2">
        <v>710000000</v>
      </c>
      <c r="M43" s="3" t="s">
        <v>33</v>
      </c>
      <c r="N43" s="2" t="s">
        <v>1597</v>
      </c>
      <c r="O43" s="3" t="s">
        <v>33</v>
      </c>
      <c r="P43" s="70" t="s">
        <v>35</v>
      </c>
      <c r="Q43" s="70" t="s">
        <v>1696</v>
      </c>
      <c r="R43" s="70" t="s">
        <v>1038</v>
      </c>
      <c r="S43" s="70">
        <v>839</v>
      </c>
      <c r="T43" s="70" t="s">
        <v>1045</v>
      </c>
      <c r="U43" s="70">
        <v>70</v>
      </c>
      <c r="V43" s="71">
        <f t="shared" ref="V43:V61" si="2">W43/U43</f>
        <v>18900</v>
      </c>
      <c r="W43" s="71">
        <v>1323000</v>
      </c>
      <c r="X43" s="72">
        <v>1481760.0000000002</v>
      </c>
      <c r="Y43" s="70" t="s">
        <v>1039</v>
      </c>
      <c r="Z43" s="70">
        <v>2014</v>
      </c>
      <c r="AA43" s="70" t="s">
        <v>950</v>
      </c>
    </row>
    <row r="44" spans="1:27" ht="63.75" customHeight="1" x14ac:dyDescent="0.2">
      <c r="A44" s="110" t="s">
        <v>1093</v>
      </c>
      <c r="B44" s="2" t="s">
        <v>36</v>
      </c>
      <c r="C44" s="69" t="s">
        <v>1046</v>
      </c>
      <c r="D44" s="69" t="s">
        <v>1047</v>
      </c>
      <c r="E44" s="69" t="s">
        <v>1048</v>
      </c>
      <c r="F44" s="69" t="s">
        <v>1049</v>
      </c>
      <c r="G44" s="69" t="s">
        <v>1050</v>
      </c>
      <c r="H44" s="69"/>
      <c r="I44" s="69"/>
      <c r="J44" s="70" t="s">
        <v>610</v>
      </c>
      <c r="K44" s="24">
        <v>20</v>
      </c>
      <c r="L44" s="2">
        <v>710000000</v>
      </c>
      <c r="M44" s="3" t="s">
        <v>33</v>
      </c>
      <c r="N44" s="2" t="s">
        <v>895</v>
      </c>
      <c r="O44" s="3" t="s">
        <v>33</v>
      </c>
      <c r="P44" s="70" t="s">
        <v>35</v>
      </c>
      <c r="Q44" s="70" t="s">
        <v>1037</v>
      </c>
      <c r="R44" s="70" t="s">
        <v>1038</v>
      </c>
      <c r="S44" s="70">
        <v>796</v>
      </c>
      <c r="T44" s="70" t="s">
        <v>468</v>
      </c>
      <c r="U44" s="70">
        <v>70</v>
      </c>
      <c r="V44" s="71">
        <f t="shared" si="2"/>
        <v>0</v>
      </c>
      <c r="W44" s="71">
        <v>0</v>
      </c>
      <c r="X44" s="72">
        <v>0</v>
      </c>
      <c r="Y44" s="70" t="s">
        <v>1039</v>
      </c>
      <c r="Z44" s="70">
        <v>2014</v>
      </c>
      <c r="AA44" s="70"/>
    </row>
    <row r="45" spans="1:27" ht="63.75" customHeight="1" x14ac:dyDescent="0.2">
      <c r="A45" s="110" t="s">
        <v>1698</v>
      </c>
      <c r="B45" s="2" t="s">
        <v>36</v>
      </c>
      <c r="C45" s="69" t="s">
        <v>1046</v>
      </c>
      <c r="D45" s="69" t="s">
        <v>1047</v>
      </c>
      <c r="E45" s="69" t="s">
        <v>1048</v>
      </c>
      <c r="F45" s="69" t="s">
        <v>1049</v>
      </c>
      <c r="G45" s="69" t="s">
        <v>1050</v>
      </c>
      <c r="H45" s="69"/>
      <c r="I45" s="69"/>
      <c r="J45" s="70" t="s">
        <v>610</v>
      </c>
      <c r="K45" s="24">
        <v>20</v>
      </c>
      <c r="L45" s="2">
        <v>710000000</v>
      </c>
      <c r="M45" s="3" t="s">
        <v>33</v>
      </c>
      <c r="N45" s="2" t="s">
        <v>1597</v>
      </c>
      <c r="O45" s="3" t="s">
        <v>33</v>
      </c>
      <c r="P45" s="70" t="s">
        <v>35</v>
      </c>
      <c r="Q45" s="70" t="s">
        <v>1696</v>
      </c>
      <c r="R45" s="70" t="s">
        <v>1038</v>
      </c>
      <c r="S45" s="70">
        <v>796</v>
      </c>
      <c r="T45" s="70" t="s">
        <v>468</v>
      </c>
      <c r="U45" s="70">
        <v>70</v>
      </c>
      <c r="V45" s="71">
        <f t="shared" si="2"/>
        <v>3000</v>
      </c>
      <c r="W45" s="71">
        <v>210000</v>
      </c>
      <c r="X45" s="72">
        <v>235200.00000000003</v>
      </c>
      <c r="Y45" s="70" t="s">
        <v>1039</v>
      </c>
      <c r="Z45" s="70">
        <v>2014</v>
      </c>
      <c r="AA45" s="70" t="s">
        <v>950</v>
      </c>
    </row>
    <row r="46" spans="1:27" ht="63.75" customHeight="1" x14ac:dyDescent="0.2">
      <c r="A46" s="110" t="s">
        <v>1094</v>
      </c>
      <c r="B46" s="2" t="s">
        <v>36</v>
      </c>
      <c r="C46" s="69" t="s">
        <v>1051</v>
      </c>
      <c r="D46" s="69" t="s">
        <v>1052</v>
      </c>
      <c r="E46" s="69" t="s">
        <v>1052</v>
      </c>
      <c r="F46" s="69" t="s">
        <v>1053</v>
      </c>
      <c r="G46" s="69" t="s">
        <v>1054</v>
      </c>
      <c r="H46" s="69"/>
      <c r="I46" s="69"/>
      <c r="J46" s="70" t="s">
        <v>610</v>
      </c>
      <c r="K46" s="24">
        <v>20</v>
      </c>
      <c r="L46" s="2">
        <v>710000000</v>
      </c>
      <c r="M46" s="3" t="s">
        <v>33</v>
      </c>
      <c r="N46" s="2" t="s">
        <v>895</v>
      </c>
      <c r="O46" s="3" t="s">
        <v>33</v>
      </c>
      <c r="P46" s="70" t="s">
        <v>35</v>
      </c>
      <c r="Q46" s="70" t="s">
        <v>1037</v>
      </c>
      <c r="R46" s="70" t="s">
        <v>1038</v>
      </c>
      <c r="S46" s="70">
        <v>796</v>
      </c>
      <c r="T46" s="70" t="s">
        <v>468</v>
      </c>
      <c r="U46" s="70">
        <v>70</v>
      </c>
      <c r="V46" s="71">
        <f t="shared" si="2"/>
        <v>0</v>
      </c>
      <c r="W46" s="71">
        <v>0</v>
      </c>
      <c r="X46" s="72">
        <v>0</v>
      </c>
      <c r="Y46" s="70" t="s">
        <v>1039</v>
      </c>
      <c r="Z46" s="70">
        <v>2014</v>
      </c>
      <c r="AA46" s="70"/>
    </row>
    <row r="47" spans="1:27" ht="63.75" customHeight="1" x14ac:dyDescent="0.2">
      <c r="A47" s="110" t="s">
        <v>1699</v>
      </c>
      <c r="B47" s="2" t="s">
        <v>36</v>
      </c>
      <c r="C47" s="69" t="s">
        <v>1051</v>
      </c>
      <c r="D47" s="69" t="s">
        <v>1052</v>
      </c>
      <c r="E47" s="69" t="s">
        <v>1052</v>
      </c>
      <c r="F47" s="69" t="s">
        <v>1053</v>
      </c>
      <c r="G47" s="69" t="s">
        <v>1054</v>
      </c>
      <c r="H47" s="69"/>
      <c r="I47" s="69"/>
      <c r="J47" s="70" t="s">
        <v>610</v>
      </c>
      <c r="K47" s="24">
        <v>20</v>
      </c>
      <c r="L47" s="2">
        <v>710000000</v>
      </c>
      <c r="M47" s="3" t="s">
        <v>33</v>
      </c>
      <c r="N47" s="2" t="s">
        <v>1597</v>
      </c>
      <c r="O47" s="3" t="s">
        <v>33</v>
      </c>
      <c r="P47" s="70" t="s">
        <v>35</v>
      </c>
      <c r="Q47" s="70" t="s">
        <v>1696</v>
      </c>
      <c r="R47" s="70" t="s">
        <v>1038</v>
      </c>
      <c r="S47" s="70">
        <v>796</v>
      </c>
      <c r="T47" s="70" t="s">
        <v>468</v>
      </c>
      <c r="U47" s="70">
        <v>70</v>
      </c>
      <c r="V47" s="71">
        <f t="shared" si="2"/>
        <v>2800</v>
      </c>
      <c r="W47" s="71">
        <v>196000</v>
      </c>
      <c r="X47" s="72">
        <v>219520.00000000003</v>
      </c>
      <c r="Y47" s="70" t="s">
        <v>1039</v>
      </c>
      <c r="Z47" s="70">
        <v>2014</v>
      </c>
      <c r="AA47" s="70" t="s">
        <v>950</v>
      </c>
    </row>
    <row r="48" spans="1:27" ht="63.75" customHeight="1" x14ac:dyDescent="0.2">
      <c r="A48" s="110" t="s">
        <v>1095</v>
      </c>
      <c r="B48" s="2" t="s">
        <v>36</v>
      </c>
      <c r="C48" s="69" t="s">
        <v>1055</v>
      </c>
      <c r="D48" s="69" t="s">
        <v>1056</v>
      </c>
      <c r="E48" s="69" t="s">
        <v>1057</v>
      </c>
      <c r="F48" s="69" t="s">
        <v>1058</v>
      </c>
      <c r="G48" s="69" t="s">
        <v>1059</v>
      </c>
      <c r="H48" s="69"/>
      <c r="I48" s="69"/>
      <c r="J48" s="70" t="s">
        <v>610</v>
      </c>
      <c r="K48" s="24">
        <v>20</v>
      </c>
      <c r="L48" s="2">
        <v>710000000</v>
      </c>
      <c r="M48" s="3" t="s">
        <v>33</v>
      </c>
      <c r="N48" s="2" t="s">
        <v>895</v>
      </c>
      <c r="O48" s="3" t="s">
        <v>33</v>
      </c>
      <c r="P48" s="70" t="s">
        <v>35</v>
      </c>
      <c r="Q48" s="70" t="s">
        <v>1037</v>
      </c>
      <c r="R48" s="70" t="s">
        <v>1038</v>
      </c>
      <c r="S48" s="70">
        <v>715</v>
      </c>
      <c r="T48" s="70" t="s">
        <v>1060</v>
      </c>
      <c r="U48" s="70">
        <v>70</v>
      </c>
      <c r="V48" s="71">
        <f t="shared" si="2"/>
        <v>0</v>
      </c>
      <c r="W48" s="71">
        <v>0</v>
      </c>
      <c r="X48" s="72">
        <v>0</v>
      </c>
      <c r="Y48" s="70" t="s">
        <v>1039</v>
      </c>
      <c r="Z48" s="70">
        <v>2014</v>
      </c>
      <c r="AA48" s="70"/>
    </row>
    <row r="49" spans="1:27" ht="63.75" customHeight="1" x14ac:dyDescent="0.2">
      <c r="A49" s="110" t="s">
        <v>1700</v>
      </c>
      <c r="B49" s="2" t="s">
        <v>36</v>
      </c>
      <c r="C49" s="69" t="s">
        <v>1055</v>
      </c>
      <c r="D49" s="69" t="s">
        <v>1056</v>
      </c>
      <c r="E49" s="69" t="s">
        <v>1057</v>
      </c>
      <c r="F49" s="69" t="s">
        <v>1058</v>
      </c>
      <c r="G49" s="69" t="s">
        <v>1059</v>
      </c>
      <c r="H49" s="69"/>
      <c r="I49" s="69"/>
      <c r="J49" s="70" t="s">
        <v>610</v>
      </c>
      <c r="K49" s="24">
        <v>20</v>
      </c>
      <c r="L49" s="2">
        <v>710000000</v>
      </c>
      <c r="M49" s="3" t="s">
        <v>33</v>
      </c>
      <c r="N49" s="2" t="s">
        <v>1597</v>
      </c>
      <c r="O49" s="3" t="s">
        <v>33</v>
      </c>
      <c r="P49" s="70" t="s">
        <v>35</v>
      </c>
      <c r="Q49" s="70" t="s">
        <v>1696</v>
      </c>
      <c r="R49" s="70" t="s">
        <v>1038</v>
      </c>
      <c r="S49" s="70">
        <v>715</v>
      </c>
      <c r="T49" s="70" t="s">
        <v>1060</v>
      </c>
      <c r="U49" s="70">
        <v>70</v>
      </c>
      <c r="V49" s="71">
        <f t="shared" si="2"/>
        <v>11550</v>
      </c>
      <c r="W49" s="71">
        <v>808500</v>
      </c>
      <c r="X49" s="72">
        <v>905520.00000000012</v>
      </c>
      <c r="Y49" s="70" t="s">
        <v>1039</v>
      </c>
      <c r="Z49" s="70">
        <v>2014</v>
      </c>
      <c r="AA49" s="70" t="s">
        <v>950</v>
      </c>
    </row>
    <row r="50" spans="1:27" ht="63.75" customHeight="1" x14ac:dyDescent="0.2">
      <c r="A50" s="110" t="s">
        <v>1096</v>
      </c>
      <c r="B50" s="2" t="s">
        <v>36</v>
      </c>
      <c r="C50" s="69" t="s">
        <v>1061</v>
      </c>
      <c r="D50" s="69" t="s">
        <v>1062</v>
      </c>
      <c r="E50" s="69" t="s">
        <v>1063</v>
      </c>
      <c r="F50" s="69" t="s">
        <v>1064</v>
      </c>
      <c r="G50" s="69" t="s">
        <v>1065</v>
      </c>
      <c r="H50" s="69"/>
      <c r="I50" s="69"/>
      <c r="J50" s="70" t="s">
        <v>610</v>
      </c>
      <c r="K50" s="24">
        <v>20</v>
      </c>
      <c r="L50" s="2">
        <v>710000000</v>
      </c>
      <c r="M50" s="3" t="s">
        <v>33</v>
      </c>
      <c r="N50" s="2" t="s">
        <v>895</v>
      </c>
      <c r="O50" s="3" t="s">
        <v>33</v>
      </c>
      <c r="P50" s="70" t="s">
        <v>35</v>
      </c>
      <c r="Q50" s="70" t="s">
        <v>1037</v>
      </c>
      <c r="R50" s="70" t="s">
        <v>1038</v>
      </c>
      <c r="S50" s="70">
        <v>796</v>
      </c>
      <c r="T50" s="70" t="s">
        <v>468</v>
      </c>
      <c r="U50" s="70">
        <v>70</v>
      </c>
      <c r="V50" s="71">
        <f t="shared" si="2"/>
        <v>0</v>
      </c>
      <c r="W50" s="71">
        <v>0</v>
      </c>
      <c r="X50" s="72">
        <v>0</v>
      </c>
      <c r="Y50" s="70" t="s">
        <v>1039</v>
      </c>
      <c r="Z50" s="70">
        <v>2014</v>
      </c>
      <c r="AA50" s="70"/>
    </row>
    <row r="51" spans="1:27" ht="63.75" customHeight="1" x14ac:dyDescent="0.2">
      <c r="A51" s="110" t="s">
        <v>1701</v>
      </c>
      <c r="B51" s="2" t="s">
        <v>36</v>
      </c>
      <c r="C51" s="69" t="s">
        <v>1061</v>
      </c>
      <c r="D51" s="69" t="s">
        <v>1062</v>
      </c>
      <c r="E51" s="69" t="s">
        <v>1063</v>
      </c>
      <c r="F51" s="69" t="s">
        <v>1064</v>
      </c>
      <c r="G51" s="69" t="s">
        <v>1065</v>
      </c>
      <c r="H51" s="69"/>
      <c r="I51" s="69"/>
      <c r="J51" s="70" t="s">
        <v>610</v>
      </c>
      <c r="K51" s="24">
        <v>20</v>
      </c>
      <c r="L51" s="2">
        <v>710000000</v>
      </c>
      <c r="M51" s="3" t="s">
        <v>33</v>
      </c>
      <c r="N51" s="2" t="s">
        <v>1597</v>
      </c>
      <c r="O51" s="3" t="s">
        <v>33</v>
      </c>
      <c r="P51" s="70" t="s">
        <v>35</v>
      </c>
      <c r="Q51" s="70" t="s">
        <v>1696</v>
      </c>
      <c r="R51" s="70" t="s">
        <v>1038</v>
      </c>
      <c r="S51" s="70">
        <v>796</v>
      </c>
      <c r="T51" s="70" t="s">
        <v>468</v>
      </c>
      <c r="U51" s="70">
        <v>70</v>
      </c>
      <c r="V51" s="71">
        <f t="shared" si="2"/>
        <v>13100</v>
      </c>
      <c r="W51" s="71">
        <v>917000</v>
      </c>
      <c r="X51" s="72">
        <v>1027040.0000000001</v>
      </c>
      <c r="Y51" s="70" t="s">
        <v>1039</v>
      </c>
      <c r="Z51" s="70">
        <v>2014</v>
      </c>
      <c r="AA51" s="70" t="s">
        <v>950</v>
      </c>
    </row>
    <row r="52" spans="1:27" ht="127.5" customHeight="1" x14ac:dyDescent="0.2">
      <c r="A52" s="110" t="s">
        <v>1097</v>
      </c>
      <c r="B52" s="2" t="s">
        <v>36</v>
      </c>
      <c r="C52" s="69" t="s">
        <v>1066</v>
      </c>
      <c r="D52" s="69" t="s">
        <v>1067</v>
      </c>
      <c r="E52" s="69" t="s">
        <v>1068</v>
      </c>
      <c r="F52" s="69" t="s">
        <v>1069</v>
      </c>
      <c r="G52" s="69" t="s">
        <v>1070</v>
      </c>
      <c r="H52" s="69"/>
      <c r="I52" s="69"/>
      <c r="J52" s="70" t="s">
        <v>610</v>
      </c>
      <c r="K52" s="24">
        <v>20</v>
      </c>
      <c r="L52" s="2">
        <v>710000000</v>
      </c>
      <c r="M52" s="3" t="s">
        <v>33</v>
      </c>
      <c r="N52" s="2" t="s">
        <v>895</v>
      </c>
      <c r="O52" s="3" t="s">
        <v>33</v>
      </c>
      <c r="P52" s="70" t="s">
        <v>35</v>
      </c>
      <c r="Q52" s="70" t="s">
        <v>1037</v>
      </c>
      <c r="R52" s="70" t="s">
        <v>1038</v>
      </c>
      <c r="S52" s="70">
        <v>839</v>
      </c>
      <c r="T52" s="70" t="s">
        <v>1045</v>
      </c>
      <c r="U52" s="70">
        <v>70</v>
      </c>
      <c r="V52" s="71">
        <f t="shared" si="2"/>
        <v>0</v>
      </c>
      <c r="W52" s="71">
        <v>0</v>
      </c>
      <c r="X52" s="72">
        <v>0</v>
      </c>
      <c r="Y52" s="70" t="s">
        <v>1039</v>
      </c>
      <c r="Z52" s="70">
        <v>2014</v>
      </c>
      <c r="AA52" s="70"/>
    </row>
    <row r="53" spans="1:27" ht="127.5" customHeight="1" x14ac:dyDescent="0.2">
      <c r="A53" s="110" t="s">
        <v>1702</v>
      </c>
      <c r="B53" s="2" t="s">
        <v>36</v>
      </c>
      <c r="C53" s="69" t="s">
        <v>1066</v>
      </c>
      <c r="D53" s="69" t="s">
        <v>1067</v>
      </c>
      <c r="E53" s="69" t="s">
        <v>1068</v>
      </c>
      <c r="F53" s="69" t="s">
        <v>1069</v>
      </c>
      <c r="G53" s="69" t="s">
        <v>1070</v>
      </c>
      <c r="H53" s="69"/>
      <c r="I53" s="69"/>
      <c r="J53" s="70" t="s">
        <v>610</v>
      </c>
      <c r="K53" s="24">
        <v>20</v>
      </c>
      <c r="L53" s="2">
        <v>710000000</v>
      </c>
      <c r="M53" s="3" t="s">
        <v>33</v>
      </c>
      <c r="N53" s="2" t="s">
        <v>1597</v>
      </c>
      <c r="O53" s="3" t="s">
        <v>33</v>
      </c>
      <c r="P53" s="70" t="s">
        <v>35</v>
      </c>
      <c r="Q53" s="70" t="s">
        <v>1696</v>
      </c>
      <c r="R53" s="70" t="s">
        <v>1038</v>
      </c>
      <c r="S53" s="70">
        <v>839</v>
      </c>
      <c r="T53" s="70" t="s">
        <v>1045</v>
      </c>
      <c r="U53" s="70">
        <v>70</v>
      </c>
      <c r="V53" s="71">
        <f t="shared" si="2"/>
        <v>29000</v>
      </c>
      <c r="W53" s="71">
        <v>2030000</v>
      </c>
      <c r="X53" s="72">
        <v>2273600</v>
      </c>
      <c r="Y53" s="70" t="s">
        <v>1039</v>
      </c>
      <c r="Z53" s="70">
        <v>2014</v>
      </c>
      <c r="AA53" s="70" t="s">
        <v>950</v>
      </c>
    </row>
    <row r="54" spans="1:27" ht="63.75" customHeight="1" x14ac:dyDescent="0.2">
      <c r="A54" s="110" t="s">
        <v>1098</v>
      </c>
      <c r="B54" s="2" t="s">
        <v>36</v>
      </c>
      <c r="C54" s="69" t="s">
        <v>1071</v>
      </c>
      <c r="D54" s="69" t="s">
        <v>1072</v>
      </c>
      <c r="E54" s="69" t="s">
        <v>1073</v>
      </c>
      <c r="F54" s="69" t="s">
        <v>1074</v>
      </c>
      <c r="G54" s="69" t="s">
        <v>1075</v>
      </c>
      <c r="H54" s="69"/>
      <c r="I54" s="69"/>
      <c r="J54" s="70" t="s">
        <v>610</v>
      </c>
      <c r="K54" s="24">
        <v>20</v>
      </c>
      <c r="L54" s="2">
        <v>710000000</v>
      </c>
      <c r="M54" s="3" t="s">
        <v>33</v>
      </c>
      <c r="N54" s="2" t="s">
        <v>895</v>
      </c>
      <c r="O54" s="3" t="s">
        <v>33</v>
      </c>
      <c r="P54" s="70" t="s">
        <v>35</v>
      </c>
      <c r="Q54" s="70" t="s">
        <v>1037</v>
      </c>
      <c r="R54" s="70" t="s">
        <v>1038</v>
      </c>
      <c r="S54" s="70">
        <v>796</v>
      </c>
      <c r="T54" s="70" t="s">
        <v>468</v>
      </c>
      <c r="U54" s="70">
        <v>70</v>
      </c>
      <c r="V54" s="71">
        <f t="shared" si="2"/>
        <v>0</v>
      </c>
      <c r="W54" s="71">
        <v>0</v>
      </c>
      <c r="X54" s="72">
        <v>0</v>
      </c>
      <c r="Y54" s="70" t="s">
        <v>1039</v>
      </c>
      <c r="Z54" s="70">
        <v>2014</v>
      </c>
      <c r="AA54" s="70"/>
    </row>
    <row r="55" spans="1:27" ht="63.75" customHeight="1" x14ac:dyDescent="0.2">
      <c r="A55" s="110" t="s">
        <v>1703</v>
      </c>
      <c r="B55" s="2" t="s">
        <v>36</v>
      </c>
      <c r="C55" s="69" t="s">
        <v>1071</v>
      </c>
      <c r="D55" s="69" t="s">
        <v>1072</v>
      </c>
      <c r="E55" s="69" t="s">
        <v>1073</v>
      </c>
      <c r="F55" s="69" t="s">
        <v>1074</v>
      </c>
      <c r="G55" s="69" t="s">
        <v>1075</v>
      </c>
      <c r="H55" s="69"/>
      <c r="I55" s="69"/>
      <c r="J55" s="70" t="s">
        <v>610</v>
      </c>
      <c r="K55" s="24">
        <v>20</v>
      </c>
      <c r="L55" s="2">
        <v>710000000</v>
      </c>
      <c r="M55" s="3" t="s">
        <v>33</v>
      </c>
      <c r="N55" s="2" t="s">
        <v>1597</v>
      </c>
      <c r="O55" s="3" t="s">
        <v>33</v>
      </c>
      <c r="P55" s="70" t="s">
        <v>35</v>
      </c>
      <c r="Q55" s="70" t="s">
        <v>1696</v>
      </c>
      <c r="R55" s="70" t="s">
        <v>1038</v>
      </c>
      <c r="S55" s="70">
        <v>796</v>
      </c>
      <c r="T55" s="70" t="s">
        <v>468</v>
      </c>
      <c r="U55" s="70">
        <v>70</v>
      </c>
      <c r="V55" s="71">
        <f t="shared" si="2"/>
        <v>3500</v>
      </c>
      <c r="W55" s="71">
        <v>245000</v>
      </c>
      <c r="X55" s="72">
        <v>274400</v>
      </c>
      <c r="Y55" s="70" t="s">
        <v>1039</v>
      </c>
      <c r="Z55" s="70">
        <v>2014</v>
      </c>
      <c r="AA55" s="70" t="s">
        <v>950</v>
      </c>
    </row>
    <row r="56" spans="1:27" ht="76.5" customHeight="1" x14ac:dyDescent="0.2">
      <c r="A56" s="110" t="s">
        <v>1099</v>
      </c>
      <c r="B56" s="2" t="s">
        <v>36</v>
      </c>
      <c r="C56" s="69" t="s">
        <v>1076</v>
      </c>
      <c r="D56" s="69" t="s">
        <v>1077</v>
      </c>
      <c r="E56" s="69" t="s">
        <v>1078</v>
      </c>
      <c r="F56" s="69" t="s">
        <v>1079</v>
      </c>
      <c r="G56" s="69" t="s">
        <v>1080</v>
      </c>
      <c r="H56" s="69"/>
      <c r="I56" s="69"/>
      <c r="J56" s="70" t="s">
        <v>610</v>
      </c>
      <c r="K56" s="24">
        <v>20</v>
      </c>
      <c r="L56" s="2">
        <v>710000000</v>
      </c>
      <c r="M56" s="3" t="s">
        <v>33</v>
      </c>
      <c r="N56" s="2" t="s">
        <v>895</v>
      </c>
      <c r="O56" s="3" t="s">
        <v>33</v>
      </c>
      <c r="P56" s="70" t="s">
        <v>35</v>
      </c>
      <c r="Q56" s="70" t="s">
        <v>1037</v>
      </c>
      <c r="R56" s="70" t="s">
        <v>1038</v>
      </c>
      <c r="S56" s="70">
        <v>715</v>
      </c>
      <c r="T56" s="70" t="s">
        <v>1060</v>
      </c>
      <c r="U56" s="70">
        <v>70</v>
      </c>
      <c r="V56" s="71">
        <f t="shared" si="2"/>
        <v>0</v>
      </c>
      <c r="W56" s="71">
        <v>0</v>
      </c>
      <c r="X56" s="72">
        <v>0</v>
      </c>
      <c r="Y56" s="70" t="s">
        <v>1039</v>
      </c>
      <c r="Z56" s="70">
        <v>2014</v>
      </c>
      <c r="AA56" s="70"/>
    </row>
    <row r="57" spans="1:27" ht="76.5" customHeight="1" x14ac:dyDescent="0.2">
      <c r="A57" s="110" t="s">
        <v>1704</v>
      </c>
      <c r="B57" s="2" t="s">
        <v>36</v>
      </c>
      <c r="C57" s="69" t="s">
        <v>1076</v>
      </c>
      <c r="D57" s="69" t="s">
        <v>1077</v>
      </c>
      <c r="E57" s="69" t="s">
        <v>1078</v>
      </c>
      <c r="F57" s="69" t="s">
        <v>1079</v>
      </c>
      <c r="G57" s="69" t="s">
        <v>1080</v>
      </c>
      <c r="H57" s="69"/>
      <c r="I57" s="69"/>
      <c r="J57" s="70" t="s">
        <v>610</v>
      </c>
      <c r="K57" s="24">
        <v>20</v>
      </c>
      <c r="L57" s="2">
        <v>710000000</v>
      </c>
      <c r="M57" s="3" t="s">
        <v>33</v>
      </c>
      <c r="N57" s="2" t="s">
        <v>1597</v>
      </c>
      <c r="O57" s="3" t="s">
        <v>33</v>
      </c>
      <c r="P57" s="70" t="s">
        <v>35</v>
      </c>
      <c r="Q57" s="70" t="s">
        <v>1696</v>
      </c>
      <c r="R57" s="70" t="s">
        <v>1038</v>
      </c>
      <c r="S57" s="70">
        <v>715</v>
      </c>
      <c r="T57" s="70" t="s">
        <v>1060</v>
      </c>
      <c r="U57" s="70">
        <v>70</v>
      </c>
      <c r="V57" s="71">
        <f t="shared" si="2"/>
        <v>14000</v>
      </c>
      <c r="W57" s="71">
        <v>980000</v>
      </c>
      <c r="X57" s="72">
        <v>1097600</v>
      </c>
      <c r="Y57" s="70" t="s">
        <v>1039</v>
      </c>
      <c r="Z57" s="70">
        <v>2014</v>
      </c>
      <c r="AA57" s="70" t="s">
        <v>950</v>
      </c>
    </row>
    <row r="58" spans="1:27" ht="63.75" customHeight="1" x14ac:dyDescent="0.2">
      <c r="A58" s="110" t="s">
        <v>1100</v>
      </c>
      <c r="B58" s="2" t="s">
        <v>36</v>
      </c>
      <c r="C58" s="69" t="s">
        <v>1081</v>
      </c>
      <c r="D58" s="69" t="s">
        <v>1082</v>
      </c>
      <c r="E58" s="69" t="s">
        <v>1083</v>
      </c>
      <c r="F58" s="69" t="s">
        <v>1084</v>
      </c>
      <c r="G58" s="69" t="s">
        <v>1085</v>
      </c>
      <c r="H58" s="69"/>
      <c r="I58" s="69"/>
      <c r="J58" s="70" t="s">
        <v>610</v>
      </c>
      <c r="K58" s="24">
        <v>20</v>
      </c>
      <c r="L58" s="2">
        <v>710000000</v>
      </c>
      <c r="M58" s="3" t="s">
        <v>33</v>
      </c>
      <c r="N58" s="2" t="s">
        <v>895</v>
      </c>
      <c r="O58" s="3" t="s">
        <v>33</v>
      </c>
      <c r="P58" s="70" t="s">
        <v>35</v>
      </c>
      <c r="Q58" s="70" t="s">
        <v>1037</v>
      </c>
      <c r="R58" s="70" t="s">
        <v>1038</v>
      </c>
      <c r="S58" s="70">
        <v>796</v>
      </c>
      <c r="T58" s="70" t="s">
        <v>468</v>
      </c>
      <c r="U58" s="70">
        <v>70</v>
      </c>
      <c r="V58" s="71">
        <f t="shared" si="2"/>
        <v>0</v>
      </c>
      <c r="W58" s="71">
        <v>0</v>
      </c>
      <c r="X58" s="72">
        <v>0</v>
      </c>
      <c r="Y58" s="70" t="s">
        <v>1039</v>
      </c>
      <c r="Z58" s="70">
        <v>2014</v>
      </c>
      <c r="AA58" s="70"/>
    </row>
    <row r="59" spans="1:27" ht="63.75" customHeight="1" x14ac:dyDescent="0.2">
      <c r="A59" s="110" t="s">
        <v>1705</v>
      </c>
      <c r="B59" s="2" t="s">
        <v>36</v>
      </c>
      <c r="C59" s="69" t="s">
        <v>1081</v>
      </c>
      <c r="D59" s="69" t="s">
        <v>1082</v>
      </c>
      <c r="E59" s="69" t="s">
        <v>1083</v>
      </c>
      <c r="F59" s="69" t="s">
        <v>1084</v>
      </c>
      <c r="G59" s="69" t="s">
        <v>1085</v>
      </c>
      <c r="H59" s="69"/>
      <c r="I59" s="69"/>
      <c r="J59" s="70" t="s">
        <v>610</v>
      </c>
      <c r="K59" s="24">
        <v>20</v>
      </c>
      <c r="L59" s="2">
        <v>710000000</v>
      </c>
      <c r="M59" s="3" t="s">
        <v>33</v>
      </c>
      <c r="N59" s="2" t="s">
        <v>1597</v>
      </c>
      <c r="O59" s="3" t="s">
        <v>33</v>
      </c>
      <c r="P59" s="70" t="s">
        <v>35</v>
      </c>
      <c r="Q59" s="70" t="s">
        <v>1696</v>
      </c>
      <c r="R59" s="70" t="s">
        <v>1038</v>
      </c>
      <c r="S59" s="70">
        <v>796</v>
      </c>
      <c r="T59" s="70" t="s">
        <v>468</v>
      </c>
      <c r="U59" s="70">
        <v>70</v>
      </c>
      <c r="V59" s="71">
        <f t="shared" si="2"/>
        <v>6000</v>
      </c>
      <c r="W59" s="71">
        <v>420000</v>
      </c>
      <c r="X59" s="72">
        <v>470400.00000000006</v>
      </c>
      <c r="Y59" s="70" t="s">
        <v>1039</v>
      </c>
      <c r="Z59" s="70">
        <v>2014</v>
      </c>
      <c r="AA59" s="70" t="s">
        <v>950</v>
      </c>
    </row>
    <row r="60" spans="1:27" ht="63.75" customHeight="1" x14ac:dyDescent="0.2">
      <c r="A60" s="110" t="s">
        <v>1101</v>
      </c>
      <c r="B60" s="2" t="s">
        <v>36</v>
      </c>
      <c r="C60" s="69" t="s">
        <v>1086</v>
      </c>
      <c r="D60" s="69" t="s">
        <v>1087</v>
      </c>
      <c r="E60" s="69" t="s">
        <v>1088</v>
      </c>
      <c r="F60" s="69" t="s">
        <v>1089</v>
      </c>
      <c r="G60" s="69" t="s">
        <v>1090</v>
      </c>
      <c r="H60" s="69"/>
      <c r="I60" s="69"/>
      <c r="J60" s="70" t="s">
        <v>610</v>
      </c>
      <c r="K60" s="24">
        <v>0</v>
      </c>
      <c r="L60" s="2">
        <v>710000000</v>
      </c>
      <c r="M60" s="3" t="s">
        <v>33</v>
      </c>
      <c r="N60" s="2" t="s">
        <v>895</v>
      </c>
      <c r="O60" s="3" t="s">
        <v>33</v>
      </c>
      <c r="P60" s="70" t="s">
        <v>35</v>
      </c>
      <c r="Q60" s="70" t="s">
        <v>1037</v>
      </c>
      <c r="R60" s="70" t="s">
        <v>175</v>
      </c>
      <c r="S60" s="70">
        <v>796</v>
      </c>
      <c r="T60" s="70" t="s">
        <v>468</v>
      </c>
      <c r="U60" s="70">
        <v>70</v>
      </c>
      <c r="V60" s="71">
        <f t="shared" si="2"/>
        <v>0</v>
      </c>
      <c r="W60" s="71">
        <v>0</v>
      </c>
      <c r="X60" s="72">
        <v>0</v>
      </c>
      <c r="Y60" s="70"/>
      <c r="Z60" s="70">
        <v>2014</v>
      </c>
      <c r="AA60" s="70"/>
    </row>
    <row r="61" spans="1:27" ht="63.75" customHeight="1" x14ac:dyDescent="0.2">
      <c r="A61" s="110" t="s">
        <v>1706</v>
      </c>
      <c r="B61" s="2" t="s">
        <v>36</v>
      </c>
      <c r="C61" s="69" t="s">
        <v>1086</v>
      </c>
      <c r="D61" s="69" t="s">
        <v>1087</v>
      </c>
      <c r="E61" s="69" t="s">
        <v>1088</v>
      </c>
      <c r="F61" s="69" t="s">
        <v>1089</v>
      </c>
      <c r="G61" s="69" t="s">
        <v>1090</v>
      </c>
      <c r="H61" s="69"/>
      <c r="I61" s="69"/>
      <c r="J61" s="70" t="s">
        <v>610</v>
      </c>
      <c r="K61" s="24">
        <v>0</v>
      </c>
      <c r="L61" s="2">
        <v>710000000</v>
      </c>
      <c r="M61" s="3" t="s">
        <v>33</v>
      </c>
      <c r="N61" s="2" t="s">
        <v>1597</v>
      </c>
      <c r="O61" s="3" t="s">
        <v>33</v>
      </c>
      <c r="P61" s="70" t="s">
        <v>35</v>
      </c>
      <c r="Q61" s="70" t="s">
        <v>1696</v>
      </c>
      <c r="R61" s="70" t="s">
        <v>175</v>
      </c>
      <c r="S61" s="70">
        <v>796</v>
      </c>
      <c r="T61" s="70" t="s">
        <v>468</v>
      </c>
      <c r="U61" s="70">
        <v>70</v>
      </c>
      <c r="V61" s="71">
        <f t="shared" si="2"/>
        <v>1900</v>
      </c>
      <c r="W61" s="71">
        <v>133000</v>
      </c>
      <c r="X61" s="72">
        <v>148960</v>
      </c>
      <c r="Y61" s="70"/>
      <c r="Z61" s="70">
        <v>2014</v>
      </c>
      <c r="AA61" s="70" t="s">
        <v>950</v>
      </c>
    </row>
    <row r="62" spans="1:27" ht="63.75" customHeight="1" x14ac:dyDescent="0.2">
      <c r="A62" s="110" t="s">
        <v>1486</v>
      </c>
      <c r="B62" s="67" t="s">
        <v>36</v>
      </c>
      <c r="C62" s="119" t="s">
        <v>1123</v>
      </c>
      <c r="D62" s="76" t="s">
        <v>1124</v>
      </c>
      <c r="E62" s="76" t="s">
        <v>1125</v>
      </c>
      <c r="F62" s="76" t="s">
        <v>1126</v>
      </c>
      <c r="G62" s="76" t="s">
        <v>1127</v>
      </c>
      <c r="H62" s="76" t="s">
        <v>1126</v>
      </c>
      <c r="I62" s="76" t="s">
        <v>1128</v>
      </c>
      <c r="J62" s="70" t="s">
        <v>610</v>
      </c>
      <c r="K62" s="120">
        <v>20</v>
      </c>
      <c r="L62" s="2">
        <v>710000000</v>
      </c>
      <c r="M62" s="3" t="s">
        <v>33</v>
      </c>
      <c r="N62" s="2" t="s">
        <v>895</v>
      </c>
      <c r="O62" s="3" t="s">
        <v>1129</v>
      </c>
      <c r="P62" s="77" t="s">
        <v>35</v>
      </c>
      <c r="Q62" s="77" t="s">
        <v>1130</v>
      </c>
      <c r="R62" s="70" t="s">
        <v>1131</v>
      </c>
      <c r="S62" s="70">
        <v>5111</v>
      </c>
      <c r="T62" s="70" t="s">
        <v>1132</v>
      </c>
      <c r="U62" s="70">
        <v>350</v>
      </c>
      <c r="V62" s="71">
        <v>755.75892857142856</v>
      </c>
      <c r="W62" s="71">
        <v>0</v>
      </c>
      <c r="X62" s="72">
        <v>0</v>
      </c>
      <c r="Y62" s="77" t="s">
        <v>1039</v>
      </c>
      <c r="Z62" s="77">
        <v>2014</v>
      </c>
      <c r="AA62" s="77"/>
    </row>
    <row r="63" spans="1:27" ht="63.75" customHeight="1" x14ac:dyDescent="0.2">
      <c r="A63" s="110" t="s">
        <v>1729</v>
      </c>
      <c r="B63" s="67" t="s">
        <v>36</v>
      </c>
      <c r="C63" s="119" t="s">
        <v>1123</v>
      </c>
      <c r="D63" s="76" t="s">
        <v>1124</v>
      </c>
      <c r="E63" s="76" t="s">
        <v>1125</v>
      </c>
      <c r="F63" s="76" t="s">
        <v>1126</v>
      </c>
      <c r="G63" s="76" t="s">
        <v>1127</v>
      </c>
      <c r="H63" s="76" t="s">
        <v>1126</v>
      </c>
      <c r="I63" s="76" t="s">
        <v>1128</v>
      </c>
      <c r="J63" s="70" t="s">
        <v>30</v>
      </c>
      <c r="K63" s="120">
        <v>20</v>
      </c>
      <c r="L63" s="2">
        <v>710000000</v>
      </c>
      <c r="M63" s="3" t="s">
        <v>33</v>
      </c>
      <c r="N63" s="2" t="s">
        <v>1597</v>
      </c>
      <c r="O63" s="3" t="s">
        <v>1129</v>
      </c>
      <c r="P63" s="77" t="s">
        <v>35</v>
      </c>
      <c r="Q63" s="77" t="s">
        <v>1711</v>
      </c>
      <c r="R63" s="70" t="s">
        <v>1131</v>
      </c>
      <c r="S63" s="70">
        <v>5111</v>
      </c>
      <c r="T63" s="70" t="s">
        <v>1132</v>
      </c>
      <c r="U63" s="70">
        <v>350</v>
      </c>
      <c r="V63" s="71">
        <v>755.75892857142856</v>
      </c>
      <c r="W63" s="71">
        <v>264515.625</v>
      </c>
      <c r="X63" s="72">
        <v>296257.5</v>
      </c>
      <c r="Y63" s="77" t="s">
        <v>1039</v>
      </c>
      <c r="Z63" s="77">
        <v>2014</v>
      </c>
      <c r="AA63" s="77" t="s">
        <v>1730</v>
      </c>
    </row>
    <row r="64" spans="1:27" ht="63.75" customHeight="1" x14ac:dyDescent="0.2">
      <c r="A64" s="110" t="s">
        <v>1487</v>
      </c>
      <c r="B64" s="67" t="s">
        <v>36</v>
      </c>
      <c r="C64" s="119" t="s">
        <v>1133</v>
      </c>
      <c r="D64" s="76" t="s">
        <v>1134</v>
      </c>
      <c r="E64" s="76" t="s">
        <v>1135</v>
      </c>
      <c r="F64" s="76" t="s">
        <v>1136</v>
      </c>
      <c r="G64" s="76" t="s">
        <v>1137</v>
      </c>
      <c r="H64" s="76" t="s">
        <v>1138</v>
      </c>
      <c r="I64" s="76" t="s">
        <v>1139</v>
      </c>
      <c r="J64" s="70" t="s">
        <v>610</v>
      </c>
      <c r="K64" s="120">
        <v>20</v>
      </c>
      <c r="L64" s="2">
        <v>710000000</v>
      </c>
      <c r="M64" s="3" t="s">
        <v>33</v>
      </c>
      <c r="N64" s="2" t="s">
        <v>895</v>
      </c>
      <c r="O64" s="3" t="s">
        <v>1129</v>
      </c>
      <c r="P64" s="77" t="s">
        <v>35</v>
      </c>
      <c r="Q64" s="77" t="s">
        <v>1130</v>
      </c>
      <c r="R64" s="70" t="s">
        <v>1131</v>
      </c>
      <c r="S64" s="70">
        <v>5111</v>
      </c>
      <c r="T64" s="70" t="s">
        <v>1132</v>
      </c>
      <c r="U64" s="70">
        <v>10</v>
      </c>
      <c r="V64" s="71">
        <v>1339.2857142857142</v>
      </c>
      <c r="W64" s="71">
        <v>0</v>
      </c>
      <c r="X64" s="72">
        <v>0</v>
      </c>
      <c r="Y64" s="77" t="s">
        <v>1039</v>
      </c>
      <c r="Z64" s="77">
        <v>2014</v>
      </c>
      <c r="AA64" s="77"/>
    </row>
    <row r="65" spans="1:27" ht="63.75" customHeight="1" x14ac:dyDescent="0.2">
      <c r="A65" s="110" t="s">
        <v>1710</v>
      </c>
      <c r="B65" s="67" t="s">
        <v>36</v>
      </c>
      <c r="C65" s="119" t="s">
        <v>1133</v>
      </c>
      <c r="D65" s="76" t="s">
        <v>1134</v>
      </c>
      <c r="E65" s="76" t="s">
        <v>1135</v>
      </c>
      <c r="F65" s="76" t="s">
        <v>1136</v>
      </c>
      <c r="G65" s="76" t="s">
        <v>1137</v>
      </c>
      <c r="H65" s="76" t="s">
        <v>1138</v>
      </c>
      <c r="I65" s="76" t="s">
        <v>1139</v>
      </c>
      <c r="J65" s="70" t="s">
        <v>610</v>
      </c>
      <c r="K65" s="120">
        <v>20</v>
      </c>
      <c r="L65" s="2">
        <v>710000000</v>
      </c>
      <c r="M65" s="3" t="s">
        <v>33</v>
      </c>
      <c r="N65" s="2" t="s">
        <v>1597</v>
      </c>
      <c r="O65" s="3" t="s">
        <v>1129</v>
      </c>
      <c r="P65" s="77" t="s">
        <v>35</v>
      </c>
      <c r="Q65" s="77" t="s">
        <v>1711</v>
      </c>
      <c r="R65" s="70" t="s">
        <v>467</v>
      </c>
      <c r="S65" s="70">
        <v>5111</v>
      </c>
      <c r="T65" s="70" t="s">
        <v>1132</v>
      </c>
      <c r="U65" s="70">
        <v>10</v>
      </c>
      <c r="V65" s="71">
        <v>1339.2857142857142</v>
      </c>
      <c r="W65" s="71">
        <v>0</v>
      </c>
      <c r="X65" s="72">
        <v>0</v>
      </c>
      <c r="Y65" s="77"/>
      <c r="Z65" s="77">
        <v>2014</v>
      </c>
      <c r="AA65" s="77" t="s">
        <v>1712</v>
      </c>
    </row>
    <row r="66" spans="1:27" ht="63.75" customHeight="1" x14ac:dyDescent="0.2">
      <c r="A66" s="110" t="s">
        <v>1813</v>
      </c>
      <c r="B66" s="67" t="s">
        <v>36</v>
      </c>
      <c r="C66" s="119" t="s">
        <v>1133</v>
      </c>
      <c r="D66" s="76" t="s">
        <v>1134</v>
      </c>
      <c r="E66" s="76" t="s">
        <v>1135</v>
      </c>
      <c r="F66" s="76" t="s">
        <v>1136</v>
      </c>
      <c r="G66" s="76" t="s">
        <v>1137</v>
      </c>
      <c r="H66" s="76" t="s">
        <v>1138</v>
      </c>
      <c r="I66" s="76" t="s">
        <v>1139</v>
      </c>
      <c r="J66" s="70" t="s">
        <v>610</v>
      </c>
      <c r="K66" s="120">
        <v>20</v>
      </c>
      <c r="L66" s="2">
        <v>710000000</v>
      </c>
      <c r="M66" s="3" t="s">
        <v>33</v>
      </c>
      <c r="N66" s="2" t="s">
        <v>1677</v>
      </c>
      <c r="O66" s="3" t="s">
        <v>1129</v>
      </c>
      <c r="P66" s="77" t="s">
        <v>35</v>
      </c>
      <c r="Q66" s="77" t="s">
        <v>1814</v>
      </c>
      <c r="R66" s="70" t="s">
        <v>467</v>
      </c>
      <c r="S66" s="70">
        <v>5111</v>
      </c>
      <c r="T66" s="70" t="s">
        <v>1132</v>
      </c>
      <c r="U66" s="70">
        <v>10</v>
      </c>
      <c r="V66" s="71">
        <v>1339.2857142857142</v>
      </c>
      <c r="W66" s="71">
        <v>13392.857142857141</v>
      </c>
      <c r="X66" s="72">
        <v>15000</v>
      </c>
      <c r="Y66" s="77"/>
      <c r="Z66" s="77">
        <v>2014</v>
      </c>
      <c r="AA66" s="77" t="s">
        <v>950</v>
      </c>
    </row>
    <row r="67" spans="1:27" ht="63.75" customHeight="1" x14ac:dyDescent="0.2">
      <c r="A67" s="110" t="s">
        <v>1488</v>
      </c>
      <c r="B67" s="67" t="s">
        <v>36</v>
      </c>
      <c r="C67" s="119" t="s">
        <v>1140</v>
      </c>
      <c r="D67" s="76" t="s">
        <v>1141</v>
      </c>
      <c r="E67" s="76" t="s">
        <v>1142</v>
      </c>
      <c r="F67" s="76" t="s">
        <v>1143</v>
      </c>
      <c r="G67" s="76" t="s">
        <v>1144</v>
      </c>
      <c r="H67" s="76" t="s">
        <v>1145</v>
      </c>
      <c r="I67" s="76" t="s">
        <v>1146</v>
      </c>
      <c r="J67" s="70" t="s">
        <v>610</v>
      </c>
      <c r="K67" s="120">
        <v>20</v>
      </c>
      <c r="L67" s="2">
        <v>710000000</v>
      </c>
      <c r="M67" s="3" t="s">
        <v>33</v>
      </c>
      <c r="N67" s="2" t="s">
        <v>895</v>
      </c>
      <c r="O67" s="3" t="s">
        <v>1129</v>
      </c>
      <c r="P67" s="77" t="s">
        <v>35</v>
      </c>
      <c r="Q67" s="77" t="s">
        <v>1130</v>
      </c>
      <c r="R67" s="70" t="s">
        <v>1131</v>
      </c>
      <c r="S67" s="70">
        <v>5111</v>
      </c>
      <c r="T67" s="70" t="s">
        <v>1132</v>
      </c>
      <c r="U67" s="70">
        <v>200</v>
      </c>
      <c r="V67" s="71">
        <v>140.80357142857144</v>
      </c>
      <c r="W67" s="71">
        <v>0</v>
      </c>
      <c r="X67" s="72">
        <v>0</v>
      </c>
      <c r="Y67" s="77" t="s">
        <v>1039</v>
      </c>
      <c r="Z67" s="77">
        <v>2014</v>
      </c>
      <c r="AA67" s="77"/>
    </row>
    <row r="68" spans="1:27" ht="63.75" customHeight="1" x14ac:dyDescent="0.2">
      <c r="A68" s="110" t="s">
        <v>1713</v>
      </c>
      <c r="B68" s="67" t="s">
        <v>36</v>
      </c>
      <c r="C68" s="119" t="s">
        <v>1140</v>
      </c>
      <c r="D68" s="76" t="s">
        <v>1141</v>
      </c>
      <c r="E68" s="76" t="s">
        <v>1142</v>
      </c>
      <c r="F68" s="76" t="s">
        <v>1143</v>
      </c>
      <c r="G68" s="76" t="s">
        <v>1144</v>
      </c>
      <c r="H68" s="76" t="s">
        <v>1145</v>
      </c>
      <c r="I68" s="76" t="s">
        <v>1146</v>
      </c>
      <c r="J68" s="70" t="s">
        <v>610</v>
      </c>
      <c r="K68" s="120">
        <v>20</v>
      </c>
      <c r="L68" s="2">
        <v>710000000</v>
      </c>
      <c r="M68" s="3" t="s">
        <v>33</v>
      </c>
      <c r="N68" s="2" t="s">
        <v>1597</v>
      </c>
      <c r="O68" s="3" t="s">
        <v>1129</v>
      </c>
      <c r="P68" s="77" t="s">
        <v>35</v>
      </c>
      <c r="Q68" s="77" t="s">
        <v>1711</v>
      </c>
      <c r="R68" s="70" t="s">
        <v>467</v>
      </c>
      <c r="S68" s="70">
        <v>5111</v>
      </c>
      <c r="T68" s="70" t="s">
        <v>1132</v>
      </c>
      <c r="U68" s="70">
        <v>200</v>
      </c>
      <c r="V68" s="71">
        <v>140.80357142857144</v>
      </c>
      <c r="W68" s="71">
        <v>0</v>
      </c>
      <c r="X68" s="72">
        <v>0</v>
      </c>
      <c r="Y68" s="77"/>
      <c r="Z68" s="77">
        <v>2014</v>
      </c>
      <c r="AA68" s="77" t="s">
        <v>1712</v>
      </c>
    </row>
    <row r="69" spans="1:27" ht="63.75" customHeight="1" x14ac:dyDescent="0.2">
      <c r="A69" s="110" t="s">
        <v>1815</v>
      </c>
      <c r="B69" s="67" t="s">
        <v>36</v>
      </c>
      <c r="C69" s="119" t="s">
        <v>1140</v>
      </c>
      <c r="D69" s="76" t="s">
        <v>1141</v>
      </c>
      <c r="E69" s="76" t="s">
        <v>1142</v>
      </c>
      <c r="F69" s="76" t="s">
        <v>1143</v>
      </c>
      <c r="G69" s="76" t="s">
        <v>1144</v>
      </c>
      <c r="H69" s="76" t="s">
        <v>1145</v>
      </c>
      <c r="I69" s="76" t="s">
        <v>1146</v>
      </c>
      <c r="J69" s="70" t="s">
        <v>610</v>
      </c>
      <c r="K69" s="120">
        <v>20</v>
      </c>
      <c r="L69" s="2">
        <v>710000000</v>
      </c>
      <c r="M69" s="3" t="s">
        <v>33</v>
      </c>
      <c r="N69" s="2" t="s">
        <v>1677</v>
      </c>
      <c r="O69" s="3" t="s">
        <v>1129</v>
      </c>
      <c r="P69" s="77" t="s">
        <v>35</v>
      </c>
      <c r="Q69" s="77" t="s">
        <v>1814</v>
      </c>
      <c r="R69" s="70" t="s">
        <v>467</v>
      </c>
      <c r="S69" s="70">
        <v>5111</v>
      </c>
      <c r="T69" s="70" t="s">
        <v>1132</v>
      </c>
      <c r="U69" s="70">
        <v>200</v>
      </c>
      <c r="V69" s="71">
        <v>140.80357142857144</v>
      </c>
      <c r="W69" s="71">
        <v>28160.714285714286</v>
      </c>
      <c r="X69" s="72">
        <v>31540.000000000004</v>
      </c>
      <c r="Y69" s="77"/>
      <c r="Z69" s="77">
        <v>2014</v>
      </c>
      <c r="AA69" s="77" t="s">
        <v>950</v>
      </c>
    </row>
    <row r="70" spans="1:27" ht="63.75" customHeight="1" x14ac:dyDescent="0.2">
      <c r="A70" s="110" t="s">
        <v>1489</v>
      </c>
      <c r="B70" s="67" t="s">
        <v>36</v>
      </c>
      <c r="C70" s="119" t="s">
        <v>1147</v>
      </c>
      <c r="D70" s="76" t="s">
        <v>1148</v>
      </c>
      <c r="E70" s="76" t="s">
        <v>1149</v>
      </c>
      <c r="F70" s="76" t="s">
        <v>1150</v>
      </c>
      <c r="G70" s="76" t="s">
        <v>1151</v>
      </c>
      <c r="H70" s="76" t="s">
        <v>1152</v>
      </c>
      <c r="I70" s="76" t="s">
        <v>1153</v>
      </c>
      <c r="J70" s="70" t="s">
        <v>610</v>
      </c>
      <c r="K70" s="120">
        <v>20</v>
      </c>
      <c r="L70" s="2">
        <v>710000000</v>
      </c>
      <c r="M70" s="3" t="s">
        <v>33</v>
      </c>
      <c r="N70" s="2" t="s">
        <v>895</v>
      </c>
      <c r="O70" s="3" t="s">
        <v>1129</v>
      </c>
      <c r="P70" s="77" t="s">
        <v>35</v>
      </c>
      <c r="Q70" s="77" t="s">
        <v>1130</v>
      </c>
      <c r="R70" s="70" t="s">
        <v>1131</v>
      </c>
      <c r="S70" s="70">
        <v>736</v>
      </c>
      <c r="T70" s="70" t="s">
        <v>1154</v>
      </c>
      <c r="U70" s="70">
        <v>100</v>
      </c>
      <c r="V70" s="71">
        <v>13303.571428571428</v>
      </c>
      <c r="W70" s="71">
        <v>0</v>
      </c>
      <c r="X70" s="72">
        <v>0</v>
      </c>
      <c r="Y70" s="77" t="s">
        <v>1039</v>
      </c>
      <c r="Z70" s="77">
        <v>2014</v>
      </c>
      <c r="AA70" s="77"/>
    </row>
    <row r="71" spans="1:27" ht="63.75" customHeight="1" x14ac:dyDescent="0.2">
      <c r="A71" s="110" t="s">
        <v>1714</v>
      </c>
      <c r="B71" s="67" t="s">
        <v>36</v>
      </c>
      <c r="C71" s="119" t="s">
        <v>1147</v>
      </c>
      <c r="D71" s="76" t="s">
        <v>1148</v>
      </c>
      <c r="E71" s="76" t="s">
        <v>1149</v>
      </c>
      <c r="F71" s="76" t="s">
        <v>1150</v>
      </c>
      <c r="G71" s="76" t="s">
        <v>1151</v>
      </c>
      <c r="H71" s="76" t="s">
        <v>1152</v>
      </c>
      <c r="I71" s="76" t="s">
        <v>1153</v>
      </c>
      <c r="J71" s="70" t="s">
        <v>610</v>
      </c>
      <c r="K71" s="120">
        <v>20</v>
      </c>
      <c r="L71" s="2">
        <v>710000000</v>
      </c>
      <c r="M71" s="3" t="s">
        <v>33</v>
      </c>
      <c r="N71" s="2" t="s">
        <v>1597</v>
      </c>
      <c r="O71" s="3" t="s">
        <v>1129</v>
      </c>
      <c r="P71" s="77" t="s">
        <v>35</v>
      </c>
      <c r="Q71" s="77" t="s">
        <v>1711</v>
      </c>
      <c r="R71" s="70" t="s">
        <v>467</v>
      </c>
      <c r="S71" s="70">
        <v>736</v>
      </c>
      <c r="T71" s="70" t="s">
        <v>1154</v>
      </c>
      <c r="U71" s="70">
        <v>100</v>
      </c>
      <c r="V71" s="71">
        <v>13303.571428571428</v>
      </c>
      <c r="W71" s="71">
        <v>1330357.1428571427</v>
      </c>
      <c r="X71" s="72">
        <v>1490000</v>
      </c>
      <c r="Y71" s="77"/>
      <c r="Z71" s="77">
        <v>2014</v>
      </c>
      <c r="AA71" s="77" t="s">
        <v>1712</v>
      </c>
    </row>
    <row r="72" spans="1:27" ht="63.75" customHeight="1" x14ac:dyDescent="0.2">
      <c r="A72" s="110" t="s">
        <v>1490</v>
      </c>
      <c r="B72" s="67" t="s">
        <v>36</v>
      </c>
      <c r="C72" s="119" t="s">
        <v>1155</v>
      </c>
      <c r="D72" s="76" t="s">
        <v>1156</v>
      </c>
      <c r="E72" s="76" t="s">
        <v>1156</v>
      </c>
      <c r="F72" s="76" t="s">
        <v>1157</v>
      </c>
      <c r="G72" s="76" t="s">
        <v>1158</v>
      </c>
      <c r="H72" s="76" t="s">
        <v>1159</v>
      </c>
      <c r="I72" s="76" t="s">
        <v>1160</v>
      </c>
      <c r="J72" s="70" t="s">
        <v>610</v>
      </c>
      <c r="K72" s="120">
        <v>0</v>
      </c>
      <c r="L72" s="2">
        <v>710000000</v>
      </c>
      <c r="M72" s="3" t="s">
        <v>33</v>
      </c>
      <c r="N72" s="2" t="s">
        <v>895</v>
      </c>
      <c r="O72" s="3" t="s">
        <v>1129</v>
      </c>
      <c r="P72" s="77" t="s">
        <v>35</v>
      </c>
      <c r="Q72" s="77" t="s">
        <v>1130</v>
      </c>
      <c r="R72" s="70" t="s">
        <v>467</v>
      </c>
      <c r="S72" s="70">
        <v>704</v>
      </c>
      <c r="T72" s="70" t="s">
        <v>1161</v>
      </c>
      <c r="U72" s="70">
        <v>20</v>
      </c>
      <c r="V72" s="71">
        <v>118.74999999999997</v>
      </c>
      <c r="W72" s="71">
        <v>2374.9999999999995</v>
      </c>
      <c r="X72" s="72">
        <v>2659.9999999999995</v>
      </c>
      <c r="Y72" s="77"/>
      <c r="Z72" s="77">
        <v>2014</v>
      </c>
      <c r="AA72" s="77"/>
    </row>
    <row r="73" spans="1:27" ht="63.75" customHeight="1" x14ac:dyDescent="0.2">
      <c r="A73" s="110" t="s">
        <v>1491</v>
      </c>
      <c r="B73" s="67" t="s">
        <v>36</v>
      </c>
      <c r="C73" s="119" t="s">
        <v>1162</v>
      </c>
      <c r="D73" s="76" t="s">
        <v>1163</v>
      </c>
      <c r="E73" s="76" t="s">
        <v>1164</v>
      </c>
      <c r="F73" s="76" t="s">
        <v>1165</v>
      </c>
      <c r="G73" s="76" t="s">
        <v>1166</v>
      </c>
      <c r="H73" s="76" t="s">
        <v>1167</v>
      </c>
      <c r="I73" s="76" t="s">
        <v>1168</v>
      </c>
      <c r="J73" s="70" t="s">
        <v>610</v>
      </c>
      <c r="K73" s="120">
        <v>0</v>
      </c>
      <c r="L73" s="2">
        <v>710000000</v>
      </c>
      <c r="M73" s="3" t="s">
        <v>33</v>
      </c>
      <c r="N73" s="2" t="s">
        <v>895</v>
      </c>
      <c r="O73" s="3" t="s">
        <v>1129</v>
      </c>
      <c r="P73" s="77" t="s">
        <v>35</v>
      </c>
      <c r="Q73" s="77" t="s">
        <v>1130</v>
      </c>
      <c r="R73" s="70" t="s">
        <v>467</v>
      </c>
      <c r="S73" s="70">
        <v>796</v>
      </c>
      <c r="T73" s="70" t="s">
        <v>1169</v>
      </c>
      <c r="U73" s="70">
        <v>300</v>
      </c>
      <c r="V73" s="71">
        <v>65.178571428571416</v>
      </c>
      <c r="W73" s="71">
        <v>19553.571428571424</v>
      </c>
      <c r="X73" s="72">
        <v>21899.999999999996</v>
      </c>
      <c r="Y73" s="77"/>
      <c r="Z73" s="77">
        <v>2014</v>
      </c>
      <c r="AA73" s="77"/>
    </row>
    <row r="74" spans="1:27" ht="63.75" customHeight="1" x14ac:dyDescent="0.2">
      <c r="A74" s="110" t="s">
        <v>1492</v>
      </c>
      <c r="B74" s="67" t="s">
        <v>36</v>
      </c>
      <c r="C74" s="119" t="s">
        <v>1155</v>
      </c>
      <c r="D74" s="76" t="s">
        <v>1156</v>
      </c>
      <c r="E74" s="76" t="s">
        <v>1156</v>
      </c>
      <c r="F74" s="76" t="s">
        <v>1157</v>
      </c>
      <c r="G74" s="76" t="s">
        <v>1170</v>
      </c>
      <c r="H74" s="76" t="s">
        <v>1171</v>
      </c>
      <c r="I74" s="76" t="s">
        <v>1170</v>
      </c>
      <c r="J74" s="70" t="s">
        <v>610</v>
      </c>
      <c r="K74" s="120">
        <v>0</v>
      </c>
      <c r="L74" s="2">
        <v>710000000</v>
      </c>
      <c r="M74" s="3" t="s">
        <v>33</v>
      </c>
      <c r="N74" s="2" t="s">
        <v>895</v>
      </c>
      <c r="O74" s="3" t="s">
        <v>1129</v>
      </c>
      <c r="P74" s="77" t="s">
        <v>35</v>
      </c>
      <c r="Q74" s="77" t="s">
        <v>1130</v>
      </c>
      <c r="R74" s="70" t="s">
        <v>467</v>
      </c>
      <c r="S74" s="70">
        <v>704</v>
      </c>
      <c r="T74" s="70" t="s">
        <v>1161</v>
      </c>
      <c r="U74" s="70">
        <v>100</v>
      </c>
      <c r="V74" s="71">
        <v>279.91071428571428</v>
      </c>
      <c r="W74" s="71">
        <v>27991.071428571428</v>
      </c>
      <c r="X74" s="72">
        <v>31350</v>
      </c>
      <c r="Y74" s="77"/>
      <c r="Z74" s="77">
        <v>2014</v>
      </c>
      <c r="AA74" s="77"/>
    </row>
    <row r="75" spans="1:27" ht="63.75" customHeight="1" x14ac:dyDescent="0.2">
      <c r="A75" s="110" t="s">
        <v>1493</v>
      </c>
      <c r="B75" s="67" t="s">
        <v>36</v>
      </c>
      <c r="C75" s="119" t="s">
        <v>1172</v>
      </c>
      <c r="D75" s="76" t="s">
        <v>1173</v>
      </c>
      <c r="E75" s="76" t="s">
        <v>1174</v>
      </c>
      <c r="F75" s="76" t="s">
        <v>1175</v>
      </c>
      <c r="G75" s="76" t="s">
        <v>1176</v>
      </c>
      <c r="H75" s="76" t="s">
        <v>1177</v>
      </c>
      <c r="I75" s="76" t="s">
        <v>1178</v>
      </c>
      <c r="J75" s="70" t="s">
        <v>610</v>
      </c>
      <c r="K75" s="120">
        <v>0</v>
      </c>
      <c r="L75" s="2">
        <v>710000000</v>
      </c>
      <c r="M75" s="3" t="s">
        <v>33</v>
      </c>
      <c r="N75" s="2" t="s">
        <v>895</v>
      </c>
      <c r="O75" s="3" t="s">
        <v>1129</v>
      </c>
      <c r="P75" s="77" t="s">
        <v>35</v>
      </c>
      <c r="Q75" s="77" t="s">
        <v>1130</v>
      </c>
      <c r="R75" s="70" t="s">
        <v>467</v>
      </c>
      <c r="S75" s="70">
        <v>796</v>
      </c>
      <c r="T75" s="70" t="s">
        <v>1169</v>
      </c>
      <c r="U75" s="70">
        <v>100</v>
      </c>
      <c r="V75" s="71">
        <v>2232.1428571428569</v>
      </c>
      <c r="W75" s="71">
        <v>223214.28571428568</v>
      </c>
      <c r="X75" s="72">
        <v>250000</v>
      </c>
      <c r="Y75" s="77"/>
      <c r="Z75" s="77">
        <v>2014</v>
      </c>
      <c r="AA75" s="77"/>
    </row>
    <row r="76" spans="1:27" ht="63.75" customHeight="1" x14ac:dyDescent="0.2">
      <c r="A76" s="110" t="s">
        <v>1494</v>
      </c>
      <c r="B76" s="67" t="s">
        <v>36</v>
      </c>
      <c r="C76" s="119" t="s">
        <v>1179</v>
      </c>
      <c r="D76" s="76" t="s">
        <v>1180</v>
      </c>
      <c r="E76" s="76" t="s">
        <v>1180</v>
      </c>
      <c r="F76" s="76" t="s">
        <v>1181</v>
      </c>
      <c r="G76" s="76" t="s">
        <v>1182</v>
      </c>
      <c r="H76" s="76" t="s">
        <v>1183</v>
      </c>
      <c r="I76" s="76" t="s">
        <v>1184</v>
      </c>
      <c r="J76" s="70" t="s">
        <v>610</v>
      </c>
      <c r="K76" s="120">
        <v>0</v>
      </c>
      <c r="L76" s="2">
        <v>710000000</v>
      </c>
      <c r="M76" s="3" t="s">
        <v>33</v>
      </c>
      <c r="N76" s="2" t="s">
        <v>895</v>
      </c>
      <c r="O76" s="3" t="s">
        <v>1129</v>
      </c>
      <c r="P76" s="77" t="s">
        <v>35</v>
      </c>
      <c r="Q76" s="77" t="s">
        <v>1130</v>
      </c>
      <c r="R76" s="70" t="s">
        <v>467</v>
      </c>
      <c r="S76" s="70">
        <v>796</v>
      </c>
      <c r="T76" s="70" t="s">
        <v>1169</v>
      </c>
      <c r="U76" s="70">
        <v>100</v>
      </c>
      <c r="V76" s="71">
        <v>89.285714285714278</v>
      </c>
      <c r="W76" s="71">
        <v>8928.5714285714275</v>
      </c>
      <c r="X76" s="72">
        <v>10000</v>
      </c>
      <c r="Y76" s="77"/>
      <c r="Z76" s="77">
        <v>2014</v>
      </c>
      <c r="AA76" s="77"/>
    </row>
    <row r="77" spans="1:27" ht="63.75" customHeight="1" x14ac:dyDescent="0.2">
      <c r="A77" s="110" t="s">
        <v>1495</v>
      </c>
      <c r="B77" s="67" t="s">
        <v>36</v>
      </c>
      <c r="C77" s="119" t="s">
        <v>1185</v>
      </c>
      <c r="D77" s="76" t="s">
        <v>1186</v>
      </c>
      <c r="E77" s="76" t="s">
        <v>1187</v>
      </c>
      <c r="F77" s="76" t="s">
        <v>1188</v>
      </c>
      <c r="G77" s="76" t="s">
        <v>1189</v>
      </c>
      <c r="H77" s="76" t="s">
        <v>1188</v>
      </c>
      <c r="I77" s="76" t="s">
        <v>1189</v>
      </c>
      <c r="J77" s="70" t="s">
        <v>610</v>
      </c>
      <c r="K77" s="120">
        <v>20</v>
      </c>
      <c r="L77" s="2">
        <v>710000000</v>
      </c>
      <c r="M77" s="3" t="s">
        <v>33</v>
      </c>
      <c r="N77" s="2" t="s">
        <v>895</v>
      </c>
      <c r="O77" s="3" t="s">
        <v>1129</v>
      </c>
      <c r="P77" s="77" t="s">
        <v>35</v>
      </c>
      <c r="Q77" s="77" t="s">
        <v>1130</v>
      </c>
      <c r="R77" s="70" t="s">
        <v>1131</v>
      </c>
      <c r="S77" s="70">
        <v>796</v>
      </c>
      <c r="T77" s="70" t="s">
        <v>1169</v>
      </c>
      <c r="U77" s="70">
        <v>2000</v>
      </c>
      <c r="V77" s="71">
        <v>39.017857142857139</v>
      </c>
      <c r="W77" s="71">
        <v>0</v>
      </c>
      <c r="X77" s="72">
        <v>0</v>
      </c>
      <c r="Y77" s="77" t="s">
        <v>1039</v>
      </c>
      <c r="Z77" s="77">
        <v>2014</v>
      </c>
      <c r="AA77" s="77"/>
    </row>
    <row r="78" spans="1:27" ht="63.75" customHeight="1" x14ac:dyDescent="0.2">
      <c r="A78" s="110" t="s">
        <v>1715</v>
      </c>
      <c r="B78" s="67" t="s">
        <v>36</v>
      </c>
      <c r="C78" s="119" t="s">
        <v>1185</v>
      </c>
      <c r="D78" s="76" t="s">
        <v>1186</v>
      </c>
      <c r="E78" s="76" t="s">
        <v>1187</v>
      </c>
      <c r="F78" s="76" t="s">
        <v>1188</v>
      </c>
      <c r="G78" s="76" t="s">
        <v>1189</v>
      </c>
      <c r="H78" s="76" t="s">
        <v>1188</v>
      </c>
      <c r="I78" s="76" t="s">
        <v>1189</v>
      </c>
      <c r="J78" s="70" t="s">
        <v>610</v>
      </c>
      <c r="K78" s="120">
        <v>20</v>
      </c>
      <c r="L78" s="2">
        <v>710000000</v>
      </c>
      <c r="M78" s="3" t="s">
        <v>33</v>
      </c>
      <c r="N78" s="2" t="s">
        <v>1597</v>
      </c>
      <c r="O78" s="3" t="s">
        <v>1129</v>
      </c>
      <c r="P78" s="77" t="s">
        <v>35</v>
      </c>
      <c r="Q78" s="77" t="s">
        <v>1711</v>
      </c>
      <c r="R78" s="70" t="s">
        <v>467</v>
      </c>
      <c r="S78" s="70">
        <v>796</v>
      </c>
      <c r="T78" s="70" t="s">
        <v>1169</v>
      </c>
      <c r="U78" s="70">
        <v>2000</v>
      </c>
      <c r="V78" s="71">
        <v>39.017857142857139</v>
      </c>
      <c r="W78" s="71">
        <v>78035.714285714275</v>
      </c>
      <c r="X78" s="72">
        <v>87400</v>
      </c>
      <c r="Y78" s="77"/>
      <c r="Z78" s="77">
        <v>2014</v>
      </c>
      <c r="AA78" s="77" t="s">
        <v>1712</v>
      </c>
    </row>
    <row r="79" spans="1:27" ht="63.75" customHeight="1" x14ac:dyDescent="0.2">
      <c r="A79" s="110" t="s">
        <v>1496</v>
      </c>
      <c r="B79" s="67" t="s">
        <v>36</v>
      </c>
      <c r="C79" s="119" t="s">
        <v>1190</v>
      </c>
      <c r="D79" s="76" t="s">
        <v>1191</v>
      </c>
      <c r="E79" s="76" t="s">
        <v>1192</v>
      </c>
      <c r="F79" s="76" t="s">
        <v>1193</v>
      </c>
      <c r="G79" s="76" t="s">
        <v>1194</v>
      </c>
      <c r="H79" s="76" t="s">
        <v>1195</v>
      </c>
      <c r="I79" s="76" t="s">
        <v>1196</v>
      </c>
      <c r="J79" s="70" t="s">
        <v>610</v>
      </c>
      <c r="K79" s="120">
        <v>20</v>
      </c>
      <c r="L79" s="2">
        <v>710000000</v>
      </c>
      <c r="M79" s="3" t="s">
        <v>33</v>
      </c>
      <c r="N79" s="2" t="s">
        <v>895</v>
      </c>
      <c r="O79" s="3" t="s">
        <v>1129</v>
      </c>
      <c r="P79" s="77" t="s">
        <v>35</v>
      </c>
      <c r="Q79" s="77" t="s">
        <v>1130</v>
      </c>
      <c r="R79" s="70" t="s">
        <v>1131</v>
      </c>
      <c r="S79" s="70">
        <v>796</v>
      </c>
      <c r="T79" s="70" t="s">
        <v>1169</v>
      </c>
      <c r="U79" s="70">
        <v>200</v>
      </c>
      <c r="V79" s="71">
        <v>105.35714285714285</v>
      </c>
      <c r="W79" s="71">
        <v>0</v>
      </c>
      <c r="X79" s="72">
        <v>0</v>
      </c>
      <c r="Y79" s="77" t="s">
        <v>1039</v>
      </c>
      <c r="Z79" s="77">
        <v>2014</v>
      </c>
      <c r="AA79" s="77"/>
    </row>
    <row r="80" spans="1:27" ht="63.75" customHeight="1" x14ac:dyDescent="0.2">
      <c r="A80" s="110" t="s">
        <v>1716</v>
      </c>
      <c r="B80" s="67" t="s">
        <v>36</v>
      </c>
      <c r="C80" s="119" t="s">
        <v>1190</v>
      </c>
      <c r="D80" s="76" t="s">
        <v>1191</v>
      </c>
      <c r="E80" s="76" t="s">
        <v>1192</v>
      </c>
      <c r="F80" s="76" t="s">
        <v>1193</v>
      </c>
      <c r="G80" s="76" t="s">
        <v>1194</v>
      </c>
      <c r="H80" s="76" t="s">
        <v>1195</v>
      </c>
      <c r="I80" s="76" t="s">
        <v>1196</v>
      </c>
      <c r="J80" s="70" t="s">
        <v>610</v>
      </c>
      <c r="K80" s="120">
        <v>20</v>
      </c>
      <c r="L80" s="2">
        <v>710000000</v>
      </c>
      <c r="M80" s="3" t="s">
        <v>33</v>
      </c>
      <c r="N80" s="2" t="s">
        <v>1597</v>
      </c>
      <c r="O80" s="3" t="s">
        <v>1129</v>
      </c>
      <c r="P80" s="77" t="s">
        <v>35</v>
      </c>
      <c r="Q80" s="77" t="s">
        <v>1711</v>
      </c>
      <c r="R80" s="70" t="s">
        <v>467</v>
      </c>
      <c r="S80" s="70">
        <v>796</v>
      </c>
      <c r="T80" s="70" t="s">
        <v>1169</v>
      </c>
      <c r="U80" s="70">
        <v>200</v>
      </c>
      <c r="V80" s="71">
        <v>105.35714285714285</v>
      </c>
      <c r="W80" s="71">
        <v>21071.428571428569</v>
      </c>
      <c r="X80" s="72">
        <v>23600</v>
      </c>
      <c r="Y80" s="77"/>
      <c r="Z80" s="77">
        <v>2014</v>
      </c>
      <c r="AA80" s="77" t="s">
        <v>1712</v>
      </c>
    </row>
    <row r="81" spans="1:27" ht="63.75" customHeight="1" x14ac:dyDescent="0.2">
      <c r="A81" s="110" t="s">
        <v>1497</v>
      </c>
      <c r="B81" s="67" t="s">
        <v>36</v>
      </c>
      <c r="C81" s="119" t="s">
        <v>1197</v>
      </c>
      <c r="D81" s="76" t="s">
        <v>1198</v>
      </c>
      <c r="E81" s="76" t="s">
        <v>1198</v>
      </c>
      <c r="F81" s="76" t="s">
        <v>1199</v>
      </c>
      <c r="G81" s="76" t="s">
        <v>1200</v>
      </c>
      <c r="H81" s="76" t="s">
        <v>1201</v>
      </c>
      <c r="I81" s="76" t="s">
        <v>1202</v>
      </c>
      <c r="J81" s="70" t="s">
        <v>610</v>
      </c>
      <c r="K81" s="120">
        <v>0</v>
      </c>
      <c r="L81" s="2">
        <v>710000000</v>
      </c>
      <c r="M81" s="3" t="s">
        <v>33</v>
      </c>
      <c r="N81" s="2" t="s">
        <v>895</v>
      </c>
      <c r="O81" s="3" t="s">
        <v>1129</v>
      </c>
      <c r="P81" s="77" t="s">
        <v>35</v>
      </c>
      <c r="Q81" s="77" t="s">
        <v>1130</v>
      </c>
      <c r="R81" s="70" t="s">
        <v>467</v>
      </c>
      <c r="S81" s="70">
        <v>796</v>
      </c>
      <c r="T81" s="70" t="s">
        <v>1169</v>
      </c>
      <c r="U81" s="70">
        <v>200</v>
      </c>
      <c r="V81" s="71">
        <v>495.60714285714283</v>
      </c>
      <c r="W81" s="71">
        <v>99121.428571428565</v>
      </c>
      <c r="X81" s="72">
        <v>111016</v>
      </c>
      <c r="Y81" s="77"/>
      <c r="Z81" s="77">
        <v>2014</v>
      </c>
      <c r="AA81" s="77"/>
    </row>
    <row r="82" spans="1:27" ht="63.75" customHeight="1" x14ac:dyDescent="0.2">
      <c r="A82" s="110" t="s">
        <v>1498</v>
      </c>
      <c r="B82" s="67" t="s">
        <v>36</v>
      </c>
      <c r="C82" s="119" t="s">
        <v>1203</v>
      </c>
      <c r="D82" s="76" t="s">
        <v>1204</v>
      </c>
      <c r="E82" s="76" t="s">
        <v>1198</v>
      </c>
      <c r="F82" s="76" t="s">
        <v>1205</v>
      </c>
      <c r="G82" s="76" t="s">
        <v>1206</v>
      </c>
      <c r="H82" s="76" t="s">
        <v>1207</v>
      </c>
      <c r="I82" s="76" t="s">
        <v>1208</v>
      </c>
      <c r="J82" s="70" t="s">
        <v>610</v>
      </c>
      <c r="K82" s="120">
        <v>0</v>
      </c>
      <c r="L82" s="2">
        <v>710000000</v>
      </c>
      <c r="M82" s="3" t="s">
        <v>33</v>
      </c>
      <c r="N82" s="2" t="s">
        <v>895</v>
      </c>
      <c r="O82" s="3" t="s">
        <v>1129</v>
      </c>
      <c r="P82" s="77" t="s">
        <v>35</v>
      </c>
      <c r="Q82" s="77" t="s">
        <v>1130</v>
      </c>
      <c r="R82" s="70" t="s">
        <v>467</v>
      </c>
      <c r="S82" s="70">
        <v>796</v>
      </c>
      <c r="T82" s="70" t="s">
        <v>1169</v>
      </c>
      <c r="U82" s="70">
        <v>200</v>
      </c>
      <c r="V82" s="71">
        <v>492.8125</v>
      </c>
      <c r="W82" s="71">
        <v>98562.5</v>
      </c>
      <c r="X82" s="72">
        <v>110390.00000000001</v>
      </c>
      <c r="Y82" s="77"/>
      <c r="Z82" s="77">
        <v>2014</v>
      </c>
      <c r="AA82" s="77"/>
    </row>
    <row r="83" spans="1:27" ht="63.75" customHeight="1" x14ac:dyDescent="0.2">
      <c r="A83" s="110" t="s">
        <v>1499</v>
      </c>
      <c r="B83" s="67" t="s">
        <v>36</v>
      </c>
      <c r="C83" s="119" t="s">
        <v>1209</v>
      </c>
      <c r="D83" s="76" t="s">
        <v>1210</v>
      </c>
      <c r="E83" s="76" t="s">
        <v>1211</v>
      </c>
      <c r="F83" s="76" t="s">
        <v>1212</v>
      </c>
      <c r="G83" s="76" t="s">
        <v>1213</v>
      </c>
      <c r="H83" s="76" t="s">
        <v>1214</v>
      </c>
      <c r="I83" s="76" t="s">
        <v>1215</v>
      </c>
      <c r="J83" s="70" t="s">
        <v>610</v>
      </c>
      <c r="K83" s="120">
        <v>0</v>
      </c>
      <c r="L83" s="2">
        <v>710000000</v>
      </c>
      <c r="M83" s="3" t="s">
        <v>33</v>
      </c>
      <c r="N83" s="2" t="s">
        <v>895</v>
      </c>
      <c r="O83" s="3" t="s">
        <v>1129</v>
      </c>
      <c r="P83" s="77" t="s">
        <v>35</v>
      </c>
      <c r="Q83" s="77" t="s">
        <v>1130</v>
      </c>
      <c r="R83" s="70" t="s">
        <v>467</v>
      </c>
      <c r="S83" s="70">
        <v>778</v>
      </c>
      <c r="T83" s="70" t="s">
        <v>1216</v>
      </c>
      <c r="U83" s="70">
        <v>5000</v>
      </c>
      <c r="V83" s="71">
        <v>12.499999999999998</v>
      </c>
      <c r="W83" s="71">
        <v>62499.999999999993</v>
      </c>
      <c r="X83" s="72">
        <v>70000</v>
      </c>
      <c r="Y83" s="77"/>
      <c r="Z83" s="77">
        <v>2014</v>
      </c>
      <c r="AA83" s="77"/>
    </row>
    <row r="84" spans="1:27" ht="63.75" customHeight="1" x14ac:dyDescent="0.2">
      <c r="A84" s="110" t="s">
        <v>1500</v>
      </c>
      <c r="B84" s="67" t="s">
        <v>36</v>
      </c>
      <c r="C84" s="119" t="s">
        <v>1217</v>
      </c>
      <c r="D84" s="76" t="s">
        <v>1218</v>
      </c>
      <c r="E84" s="76" t="s">
        <v>1219</v>
      </c>
      <c r="F84" s="76" t="s">
        <v>1220</v>
      </c>
      <c r="G84" s="76" t="s">
        <v>1219</v>
      </c>
      <c r="H84" s="76" t="s">
        <v>1221</v>
      </c>
      <c r="I84" s="76" t="s">
        <v>1219</v>
      </c>
      <c r="J84" s="70" t="s">
        <v>610</v>
      </c>
      <c r="K84" s="120">
        <v>0</v>
      </c>
      <c r="L84" s="2">
        <v>710000000</v>
      </c>
      <c r="M84" s="3" t="s">
        <v>33</v>
      </c>
      <c r="N84" s="2" t="s">
        <v>895</v>
      </c>
      <c r="O84" s="3" t="s">
        <v>1129</v>
      </c>
      <c r="P84" s="77" t="s">
        <v>35</v>
      </c>
      <c r="Q84" s="77" t="s">
        <v>1130</v>
      </c>
      <c r="R84" s="70" t="s">
        <v>467</v>
      </c>
      <c r="S84" s="70">
        <v>778</v>
      </c>
      <c r="T84" s="70" t="s">
        <v>1216</v>
      </c>
      <c r="U84" s="70">
        <v>100</v>
      </c>
      <c r="V84" s="71">
        <v>2209.8214285714284</v>
      </c>
      <c r="W84" s="71">
        <v>220982.14285714284</v>
      </c>
      <c r="X84" s="72">
        <v>247500</v>
      </c>
      <c r="Y84" s="77"/>
      <c r="Z84" s="77">
        <v>2014</v>
      </c>
      <c r="AA84" s="77"/>
    </row>
    <row r="85" spans="1:27" ht="63.75" customHeight="1" x14ac:dyDescent="0.2">
      <c r="A85" s="110" t="s">
        <v>1501</v>
      </c>
      <c r="B85" s="67" t="s">
        <v>36</v>
      </c>
      <c r="C85" s="119" t="s">
        <v>1222</v>
      </c>
      <c r="D85" s="76" t="s">
        <v>1223</v>
      </c>
      <c r="E85" s="76" t="s">
        <v>1224</v>
      </c>
      <c r="F85" s="76" t="s">
        <v>1225</v>
      </c>
      <c r="G85" s="76" t="s">
        <v>1226</v>
      </c>
      <c r="H85" s="76" t="s">
        <v>1227</v>
      </c>
      <c r="I85" s="76" t="s">
        <v>1228</v>
      </c>
      <c r="J85" s="70" t="s">
        <v>610</v>
      </c>
      <c r="K85" s="120">
        <v>20</v>
      </c>
      <c r="L85" s="2">
        <v>710000000</v>
      </c>
      <c r="M85" s="3" t="s">
        <v>33</v>
      </c>
      <c r="N85" s="2" t="s">
        <v>895</v>
      </c>
      <c r="O85" s="3" t="s">
        <v>1129</v>
      </c>
      <c r="P85" s="77" t="s">
        <v>35</v>
      </c>
      <c r="Q85" s="77" t="s">
        <v>1130</v>
      </c>
      <c r="R85" s="70" t="s">
        <v>1131</v>
      </c>
      <c r="S85" s="70">
        <v>796</v>
      </c>
      <c r="T85" s="70" t="s">
        <v>1169</v>
      </c>
      <c r="U85" s="70">
        <v>20</v>
      </c>
      <c r="V85" s="71">
        <v>559.82142857142856</v>
      </c>
      <c r="W85" s="71">
        <v>0</v>
      </c>
      <c r="X85" s="72">
        <v>0</v>
      </c>
      <c r="Y85" s="77" t="s">
        <v>1039</v>
      </c>
      <c r="Z85" s="77">
        <v>2014</v>
      </c>
      <c r="AA85" s="77"/>
    </row>
    <row r="86" spans="1:27" ht="63.75" customHeight="1" x14ac:dyDescent="0.2">
      <c r="A86" s="110" t="s">
        <v>1717</v>
      </c>
      <c r="B86" s="67" t="s">
        <v>36</v>
      </c>
      <c r="C86" s="119" t="s">
        <v>1222</v>
      </c>
      <c r="D86" s="76" t="s">
        <v>1223</v>
      </c>
      <c r="E86" s="76" t="s">
        <v>1224</v>
      </c>
      <c r="F86" s="76" t="s">
        <v>1225</v>
      </c>
      <c r="G86" s="76" t="s">
        <v>1226</v>
      </c>
      <c r="H86" s="76" t="s">
        <v>1227</v>
      </c>
      <c r="I86" s="76" t="s">
        <v>1228</v>
      </c>
      <c r="J86" s="70" t="s">
        <v>610</v>
      </c>
      <c r="K86" s="120">
        <v>20</v>
      </c>
      <c r="L86" s="2">
        <v>710000000</v>
      </c>
      <c r="M86" s="3" t="s">
        <v>33</v>
      </c>
      <c r="N86" s="2" t="s">
        <v>1597</v>
      </c>
      <c r="O86" s="3" t="s">
        <v>1129</v>
      </c>
      <c r="P86" s="77" t="s">
        <v>35</v>
      </c>
      <c r="Q86" s="77" t="s">
        <v>1711</v>
      </c>
      <c r="R86" s="70" t="s">
        <v>467</v>
      </c>
      <c r="S86" s="70">
        <v>796</v>
      </c>
      <c r="T86" s="70" t="s">
        <v>1169</v>
      </c>
      <c r="U86" s="70">
        <v>20</v>
      </c>
      <c r="V86" s="71">
        <v>559.82142857142856</v>
      </c>
      <c r="W86" s="71">
        <v>0</v>
      </c>
      <c r="X86" s="72">
        <v>0</v>
      </c>
      <c r="Y86" s="77"/>
      <c r="Z86" s="77">
        <v>2014</v>
      </c>
      <c r="AA86" s="77" t="s">
        <v>1712</v>
      </c>
    </row>
    <row r="87" spans="1:27" ht="63.75" customHeight="1" x14ac:dyDescent="0.2">
      <c r="A87" s="110" t="s">
        <v>1816</v>
      </c>
      <c r="B87" s="67" t="s">
        <v>36</v>
      </c>
      <c r="C87" s="119" t="s">
        <v>1222</v>
      </c>
      <c r="D87" s="76" t="s">
        <v>1223</v>
      </c>
      <c r="E87" s="76" t="s">
        <v>1224</v>
      </c>
      <c r="F87" s="76" t="s">
        <v>1225</v>
      </c>
      <c r="G87" s="76" t="s">
        <v>1226</v>
      </c>
      <c r="H87" s="76" t="s">
        <v>1227</v>
      </c>
      <c r="I87" s="76" t="s">
        <v>1228</v>
      </c>
      <c r="J87" s="70" t="s">
        <v>610</v>
      </c>
      <c r="K87" s="120">
        <v>20</v>
      </c>
      <c r="L87" s="2">
        <v>710000000</v>
      </c>
      <c r="M87" s="3" t="s">
        <v>33</v>
      </c>
      <c r="N87" s="2" t="s">
        <v>1677</v>
      </c>
      <c r="O87" s="3" t="s">
        <v>1129</v>
      </c>
      <c r="P87" s="77" t="s">
        <v>35</v>
      </c>
      <c r="Q87" s="77" t="s">
        <v>1814</v>
      </c>
      <c r="R87" s="70" t="s">
        <v>467</v>
      </c>
      <c r="S87" s="70">
        <v>796</v>
      </c>
      <c r="T87" s="70" t="s">
        <v>1169</v>
      </c>
      <c r="U87" s="70">
        <v>20</v>
      </c>
      <c r="V87" s="71">
        <v>559.82142857142856</v>
      </c>
      <c r="W87" s="71">
        <v>11196.428571428571</v>
      </c>
      <c r="X87" s="72">
        <v>12540</v>
      </c>
      <c r="Y87" s="77"/>
      <c r="Z87" s="77">
        <v>2014</v>
      </c>
      <c r="AA87" s="77" t="s">
        <v>950</v>
      </c>
    </row>
    <row r="88" spans="1:27" ht="63.75" customHeight="1" x14ac:dyDescent="0.2">
      <c r="A88" s="110" t="s">
        <v>1502</v>
      </c>
      <c r="B88" s="67" t="s">
        <v>36</v>
      </c>
      <c r="C88" s="119" t="s">
        <v>1229</v>
      </c>
      <c r="D88" s="76" t="s">
        <v>1198</v>
      </c>
      <c r="E88" s="76" t="s">
        <v>1198</v>
      </c>
      <c r="F88" s="76" t="s">
        <v>1230</v>
      </c>
      <c r="G88" s="76" t="s">
        <v>1231</v>
      </c>
      <c r="H88" s="76" t="s">
        <v>1232</v>
      </c>
      <c r="I88" s="76" t="s">
        <v>1233</v>
      </c>
      <c r="J88" s="70" t="s">
        <v>610</v>
      </c>
      <c r="K88" s="120">
        <v>0</v>
      </c>
      <c r="L88" s="2">
        <v>710000000</v>
      </c>
      <c r="M88" s="3" t="s">
        <v>33</v>
      </c>
      <c r="N88" s="2" t="s">
        <v>895</v>
      </c>
      <c r="O88" s="3" t="s">
        <v>1129</v>
      </c>
      <c r="P88" s="77" t="s">
        <v>35</v>
      </c>
      <c r="Q88" s="77" t="s">
        <v>1130</v>
      </c>
      <c r="R88" s="70" t="s">
        <v>467</v>
      </c>
      <c r="S88" s="70">
        <v>796</v>
      </c>
      <c r="T88" s="70" t="s">
        <v>1169</v>
      </c>
      <c r="U88" s="70">
        <v>250</v>
      </c>
      <c r="V88" s="71">
        <v>261.25</v>
      </c>
      <c r="W88" s="71">
        <v>65312.5</v>
      </c>
      <c r="X88" s="72">
        <v>73150</v>
      </c>
      <c r="Y88" s="77"/>
      <c r="Z88" s="77">
        <v>2014</v>
      </c>
      <c r="AA88" s="77"/>
    </row>
    <row r="89" spans="1:27" ht="63.75" customHeight="1" x14ac:dyDescent="0.2">
      <c r="A89" s="110" t="s">
        <v>1503</v>
      </c>
      <c r="B89" s="67" t="s">
        <v>36</v>
      </c>
      <c r="C89" s="119" t="s">
        <v>1234</v>
      </c>
      <c r="D89" s="76" t="s">
        <v>1235</v>
      </c>
      <c r="E89" s="76" t="s">
        <v>1236</v>
      </c>
      <c r="F89" s="76" t="s">
        <v>1237</v>
      </c>
      <c r="G89" s="76" t="s">
        <v>1238</v>
      </c>
      <c r="H89" s="76" t="s">
        <v>1239</v>
      </c>
      <c r="I89" s="76" t="s">
        <v>1240</v>
      </c>
      <c r="J89" s="70" t="s">
        <v>610</v>
      </c>
      <c r="K89" s="120">
        <v>20</v>
      </c>
      <c r="L89" s="2">
        <v>710000000</v>
      </c>
      <c r="M89" s="3" t="s">
        <v>33</v>
      </c>
      <c r="N89" s="2" t="s">
        <v>895</v>
      </c>
      <c r="O89" s="3" t="s">
        <v>1129</v>
      </c>
      <c r="P89" s="77" t="s">
        <v>35</v>
      </c>
      <c r="Q89" s="77" t="s">
        <v>1130</v>
      </c>
      <c r="R89" s="70" t="s">
        <v>1131</v>
      </c>
      <c r="S89" s="70">
        <v>796</v>
      </c>
      <c r="T89" s="70" t="s">
        <v>1169</v>
      </c>
      <c r="U89" s="70">
        <v>110</v>
      </c>
      <c r="V89" s="71">
        <v>331.24999999999994</v>
      </c>
      <c r="W89" s="71">
        <v>0</v>
      </c>
      <c r="X89" s="72">
        <v>0</v>
      </c>
      <c r="Y89" s="77" t="s">
        <v>1039</v>
      </c>
      <c r="Z89" s="77">
        <v>2014</v>
      </c>
      <c r="AA89" s="77"/>
    </row>
    <row r="90" spans="1:27" ht="63.75" customHeight="1" x14ac:dyDescent="0.2">
      <c r="A90" s="110" t="s">
        <v>1718</v>
      </c>
      <c r="B90" s="67" t="s">
        <v>36</v>
      </c>
      <c r="C90" s="119" t="s">
        <v>1234</v>
      </c>
      <c r="D90" s="76" t="s">
        <v>1235</v>
      </c>
      <c r="E90" s="76" t="s">
        <v>1236</v>
      </c>
      <c r="F90" s="76" t="s">
        <v>1237</v>
      </c>
      <c r="G90" s="76" t="s">
        <v>1238</v>
      </c>
      <c r="H90" s="76" t="s">
        <v>1239</v>
      </c>
      <c r="I90" s="76" t="s">
        <v>1240</v>
      </c>
      <c r="J90" s="70" t="s">
        <v>610</v>
      </c>
      <c r="K90" s="120">
        <v>20</v>
      </c>
      <c r="L90" s="2">
        <v>710000000</v>
      </c>
      <c r="M90" s="3" t="s">
        <v>33</v>
      </c>
      <c r="N90" s="2" t="s">
        <v>1597</v>
      </c>
      <c r="O90" s="3" t="s">
        <v>1129</v>
      </c>
      <c r="P90" s="77" t="s">
        <v>35</v>
      </c>
      <c r="Q90" s="77" t="s">
        <v>1711</v>
      </c>
      <c r="R90" s="70" t="s">
        <v>467</v>
      </c>
      <c r="S90" s="70">
        <v>796</v>
      </c>
      <c r="T90" s="70" t="s">
        <v>1169</v>
      </c>
      <c r="U90" s="70">
        <v>110</v>
      </c>
      <c r="V90" s="71">
        <v>331.24999999999994</v>
      </c>
      <c r="W90" s="71">
        <v>36437.499999999993</v>
      </c>
      <c r="X90" s="72">
        <v>40809.999999999993</v>
      </c>
      <c r="Y90" s="77"/>
      <c r="Z90" s="77">
        <v>2014</v>
      </c>
      <c r="AA90" s="77" t="s">
        <v>1712</v>
      </c>
    </row>
    <row r="91" spans="1:27" ht="63.75" customHeight="1" x14ac:dyDescent="0.2">
      <c r="A91" s="110" t="s">
        <v>1504</v>
      </c>
      <c r="B91" s="67" t="s">
        <v>36</v>
      </c>
      <c r="C91" s="119" t="s">
        <v>1241</v>
      </c>
      <c r="D91" s="76" t="s">
        <v>1242</v>
      </c>
      <c r="E91" s="76" t="s">
        <v>1236</v>
      </c>
      <c r="F91" s="76" t="s">
        <v>1243</v>
      </c>
      <c r="G91" s="76" t="s">
        <v>1244</v>
      </c>
      <c r="H91" s="76" t="s">
        <v>1245</v>
      </c>
      <c r="I91" s="76" t="s">
        <v>1246</v>
      </c>
      <c r="J91" s="70" t="s">
        <v>610</v>
      </c>
      <c r="K91" s="120">
        <v>20</v>
      </c>
      <c r="L91" s="2">
        <v>710000000</v>
      </c>
      <c r="M91" s="3" t="s">
        <v>33</v>
      </c>
      <c r="N91" s="2" t="s">
        <v>895</v>
      </c>
      <c r="O91" s="3" t="s">
        <v>1129</v>
      </c>
      <c r="P91" s="77" t="s">
        <v>35</v>
      </c>
      <c r="Q91" s="77" t="s">
        <v>1130</v>
      </c>
      <c r="R91" s="70" t="s">
        <v>1131</v>
      </c>
      <c r="S91" s="70">
        <v>796</v>
      </c>
      <c r="T91" s="70" t="s">
        <v>1169</v>
      </c>
      <c r="U91" s="70">
        <v>40</v>
      </c>
      <c r="V91" s="71">
        <v>1371.5625</v>
      </c>
      <c r="W91" s="71">
        <v>0</v>
      </c>
      <c r="X91" s="72">
        <v>0</v>
      </c>
      <c r="Y91" s="77" t="s">
        <v>1039</v>
      </c>
      <c r="Z91" s="77">
        <v>2014</v>
      </c>
      <c r="AA91" s="77"/>
    </row>
    <row r="92" spans="1:27" ht="63.75" customHeight="1" x14ac:dyDescent="0.2">
      <c r="A92" s="110" t="s">
        <v>1719</v>
      </c>
      <c r="B92" s="67" t="s">
        <v>36</v>
      </c>
      <c r="C92" s="119" t="s">
        <v>1241</v>
      </c>
      <c r="D92" s="76" t="s">
        <v>1242</v>
      </c>
      <c r="E92" s="76" t="s">
        <v>1236</v>
      </c>
      <c r="F92" s="76" t="s">
        <v>1243</v>
      </c>
      <c r="G92" s="76" t="s">
        <v>1244</v>
      </c>
      <c r="H92" s="76" t="s">
        <v>1245</v>
      </c>
      <c r="I92" s="76" t="s">
        <v>1246</v>
      </c>
      <c r="J92" s="70" t="s">
        <v>610</v>
      </c>
      <c r="K92" s="120">
        <v>20</v>
      </c>
      <c r="L92" s="2">
        <v>710000000</v>
      </c>
      <c r="M92" s="3" t="s">
        <v>33</v>
      </c>
      <c r="N92" s="2" t="s">
        <v>1597</v>
      </c>
      <c r="O92" s="3" t="s">
        <v>1129</v>
      </c>
      <c r="P92" s="77" t="s">
        <v>35</v>
      </c>
      <c r="Q92" s="77" t="s">
        <v>1711</v>
      </c>
      <c r="R92" s="70" t="s">
        <v>467</v>
      </c>
      <c r="S92" s="70">
        <v>796</v>
      </c>
      <c r="T92" s="70" t="s">
        <v>1169</v>
      </c>
      <c r="U92" s="70">
        <v>40</v>
      </c>
      <c r="V92" s="71">
        <v>1371.5625</v>
      </c>
      <c r="W92" s="71">
        <v>54862.5</v>
      </c>
      <c r="X92" s="72">
        <v>61446.000000000007</v>
      </c>
      <c r="Y92" s="77"/>
      <c r="Z92" s="77">
        <v>2014</v>
      </c>
      <c r="AA92" s="77" t="s">
        <v>1712</v>
      </c>
    </row>
    <row r="93" spans="1:27" ht="63.75" customHeight="1" x14ac:dyDescent="0.2">
      <c r="A93" s="110" t="s">
        <v>1505</v>
      </c>
      <c r="B93" s="67" t="s">
        <v>36</v>
      </c>
      <c r="C93" s="119" t="s">
        <v>1247</v>
      </c>
      <c r="D93" s="76" t="s">
        <v>1248</v>
      </c>
      <c r="E93" s="76" t="s">
        <v>1249</v>
      </c>
      <c r="F93" s="76" t="s">
        <v>1250</v>
      </c>
      <c r="G93" s="76" t="s">
        <v>1251</v>
      </c>
      <c r="H93" s="76" t="s">
        <v>1252</v>
      </c>
      <c r="I93" s="76" t="s">
        <v>1253</v>
      </c>
      <c r="J93" s="70" t="s">
        <v>610</v>
      </c>
      <c r="K93" s="120">
        <v>20</v>
      </c>
      <c r="L93" s="2">
        <v>710000000</v>
      </c>
      <c r="M93" s="3" t="s">
        <v>33</v>
      </c>
      <c r="N93" s="2" t="s">
        <v>895</v>
      </c>
      <c r="O93" s="3" t="s">
        <v>1129</v>
      </c>
      <c r="P93" s="77" t="s">
        <v>35</v>
      </c>
      <c r="Q93" s="77" t="s">
        <v>1130</v>
      </c>
      <c r="R93" s="70" t="s">
        <v>1131</v>
      </c>
      <c r="S93" s="70">
        <v>796</v>
      </c>
      <c r="T93" s="70" t="s">
        <v>1169</v>
      </c>
      <c r="U93" s="70">
        <v>100</v>
      </c>
      <c r="V93" s="71">
        <v>446.42857142857139</v>
      </c>
      <c r="W93" s="71">
        <v>0</v>
      </c>
      <c r="X93" s="72">
        <v>0</v>
      </c>
      <c r="Y93" s="77" t="s">
        <v>1039</v>
      </c>
      <c r="Z93" s="77">
        <v>2014</v>
      </c>
      <c r="AA93" s="77"/>
    </row>
    <row r="94" spans="1:27" ht="63.75" customHeight="1" x14ac:dyDescent="0.2">
      <c r="A94" s="110" t="s">
        <v>1720</v>
      </c>
      <c r="B94" s="67" t="s">
        <v>36</v>
      </c>
      <c r="C94" s="119" t="s">
        <v>1247</v>
      </c>
      <c r="D94" s="76" t="s">
        <v>1248</v>
      </c>
      <c r="E94" s="76" t="s">
        <v>1249</v>
      </c>
      <c r="F94" s="76" t="s">
        <v>1250</v>
      </c>
      <c r="G94" s="76" t="s">
        <v>1251</v>
      </c>
      <c r="H94" s="76" t="s">
        <v>1252</v>
      </c>
      <c r="I94" s="76" t="s">
        <v>1253</v>
      </c>
      <c r="J94" s="70" t="s">
        <v>610</v>
      </c>
      <c r="K94" s="120">
        <v>20</v>
      </c>
      <c r="L94" s="2">
        <v>710000000</v>
      </c>
      <c r="M94" s="3" t="s">
        <v>33</v>
      </c>
      <c r="N94" s="2" t="s">
        <v>1597</v>
      </c>
      <c r="O94" s="3" t="s">
        <v>1129</v>
      </c>
      <c r="P94" s="77" t="s">
        <v>35</v>
      </c>
      <c r="Q94" s="77" t="s">
        <v>1711</v>
      </c>
      <c r="R94" s="70" t="s">
        <v>467</v>
      </c>
      <c r="S94" s="70">
        <v>796</v>
      </c>
      <c r="T94" s="70" t="s">
        <v>1169</v>
      </c>
      <c r="U94" s="70">
        <v>100</v>
      </c>
      <c r="V94" s="71">
        <v>446.42857142857139</v>
      </c>
      <c r="W94" s="71">
        <v>0</v>
      </c>
      <c r="X94" s="72">
        <v>0</v>
      </c>
      <c r="Y94" s="77"/>
      <c r="Z94" s="77">
        <v>2014</v>
      </c>
      <c r="AA94" s="77" t="s">
        <v>1712</v>
      </c>
    </row>
    <row r="95" spans="1:27" ht="63.75" customHeight="1" x14ac:dyDescent="0.2">
      <c r="A95" s="110" t="s">
        <v>1817</v>
      </c>
      <c r="B95" s="67" t="s">
        <v>36</v>
      </c>
      <c r="C95" s="119" t="s">
        <v>1247</v>
      </c>
      <c r="D95" s="76" t="s">
        <v>1248</v>
      </c>
      <c r="E95" s="76" t="s">
        <v>1249</v>
      </c>
      <c r="F95" s="76" t="s">
        <v>1250</v>
      </c>
      <c r="G95" s="76" t="s">
        <v>1251</v>
      </c>
      <c r="H95" s="76" t="s">
        <v>1252</v>
      </c>
      <c r="I95" s="76" t="s">
        <v>1253</v>
      </c>
      <c r="J95" s="70" t="s">
        <v>610</v>
      </c>
      <c r="K95" s="120">
        <v>20</v>
      </c>
      <c r="L95" s="2">
        <v>710000000</v>
      </c>
      <c r="M95" s="3" t="s">
        <v>33</v>
      </c>
      <c r="N95" s="2" t="s">
        <v>1677</v>
      </c>
      <c r="O95" s="3" t="s">
        <v>1129</v>
      </c>
      <c r="P95" s="77" t="s">
        <v>35</v>
      </c>
      <c r="Q95" s="77" t="s">
        <v>1814</v>
      </c>
      <c r="R95" s="70" t="s">
        <v>467</v>
      </c>
      <c r="S95" s="70">
        <v>796</v>
      </c>
      <c r="T95" s="70" t="s">
        <v>1169</v>
      </c>
      <c r="U95" s="70">
        <v>100</v>
      </c>
      <c r="V95" s="71">
        <v>446.42857142857139</v>
      </c>
      <c r="W95" s="71">
        <v>44642.857142857138</v>
      </c>
      <c r="X95" s="72">
        <v>50000</v>
      </c>
      <c r="Y95" s="77"/>
      <c r="Z95" s="77">
        <v>2014</v>
      </c>
      <c r="AA95" s="77" t="s">
        <v>950</v>
      </c>
    </row>
    <row r="96" spans="1:27" ht="63.75" customHeight="1" x14ac:dyDescent="0.2">
      <c r="A96" s="110" t="s">
        <v>1506</v>
      </c>
      <c r="B96" s="67" t="s">
        <v>36</v>
      </c>
      <c r="C96" s="119" t="s">
        <v>1254</v>
      </c>
      <c r="D96" s="76" t="s">
        <v>1255</v>
      </c>
      <c r="E96" s="76" t="s">
        <v>1256</v>
      </c>
      <c r="F96" s="76" t="s">
        <v>1257</v>
      </c>
      <c r="G96" s="76" t="s">
        <v>1258</v>
      </c>
      <c r="H96" s="76" t="s">
        <v>1259</v>
      </c>
      <c r="I96" s="76" t="s">
        <v>1260</v>
      </c>
      <c r="J96" s="70" t="s">
        <v>610</v>
      </c>
      <c r="K96" s="120">
        <v>20</v>
      </c>
      <c r="L96" s="2">
        <v>710000000</v>
      </c>
      <c r="M96" s="3" t="s">
        <v>33</v>
      </c>
      <c r="N96" s="2" t="s">
        <v>895</v>
      </c>
      <c r="O96" s="3" t="s">
        <v>1129</v>
      </c>
      <c r="P96" s="77" t="s">
        <v>35</v>
      </c>
      <c r="Q96" s="77" t="s">
        <v>1130</v>
      </c>
      <c r="R96" s="70" t="s">
        <v>1131</v>
      </c>
      <c r="S96" s="70">
        <v>796</v>
      </c>
      <c r="T96" s="70" t="s">
        <v>1169</v>
      </c>
      <c r="U96" s="70">
        <v>200</v>
      </c>
      <c r="V96" s="71">
        <v>66.964285714285708</v>
      </c>
      <c r="W96" s="71">
        <v>0</v>
      </c>
      <c r="X96" s="72">
        <v>0</v>
      </c>
      <c r="Y96" s="77" t="s">
        <v>1039</v>
      </c>
      <c r="Z96" s="77">
        <v>2014</v>
      </c>
      <c r="AA96" s="77"/>
    </row>
    <row r="97" spans="1:27" ht="63.75" customHeight="1" x14ac:dyDescent="0.2">
      <c r="A97" s="110" t="s">
        <v>1721</v>
      </c>
      <c r="B97" s="67" t="s">
        <v>36</v>
      </c>
      <c r="C97" s="119" t="s">
        <v>1254</v>
      </c>
      <c r="D97" s="76" t="s">
        <v>1255</v>
      </c>
      <c r="E97" s="76" t="s">
        <v>1256</v>
      </c>
      <c r="F97" s="76" t="s">
        <v>1257</v>
      </c>
      <c r="G97" s="76" t="s">
        <v>1258</v>
      </c>
      <c r="H97" s="76" t="s">
        <v>1259</v>
      </c>
      <c r="I97" s="76" t="s">
        <v>1260</v>
      </c>
      <c r="J97" s="70" t="s">
        <v>610</v>
      </c>
      <c r="K97" s="120">
        <v>20</v>
      </c>
      <c r="L97" s="2">
        <v>710000000</v>
      </c>
      <c r="M97" s="3" t="s">
        <v>33</v>
      </c>
      <c r="N97" s="2" t="s">
        <v>1597</v>
      </c>
      <c r="O97" s="3" t="s">
        <v>1129</v>
      </c>
      <c r="P97" s="77" t="s">
        <v>35</v>
      </c>
      <c r="Q97" s="77" t="s">
        <v>1711</v>
      </c>
      <c r="R97" s="70" t="s">
        <v>467</v>
      </c>
      <c r="S97" s="70">
        <v>796</v>
      </c>
      <c r="T97" s="70" t="s">
        <v>1169</v>
      </c>
      <c r="U97" s="70">
        <v>200</v>
      </c>
      <c r="V97" s="71">
        <v>66.964285714285708</v>
      </c>
      <c r="W97" s="71">
        <v>0</v>
      </c>
      <c r="X97" s="72">
        <v>0</v>
      </c>
      <c r="Y97" s="77"/>
      <c r="Z97" s="77">
        <v>2014</v>
      </c>
      <c r="AA97" s="77" t="s">
        <v>1712</v>
      </c>
    </row>
    <row r="98" spans="1:27" ht="63.75" customHeight="1" x14ac:dyDescent="0.2">
      <c r="A98" s="110" t="s">
        <v>1818</v>
      </c>
      <c r="B98" s="67" t="s">
        <v>36</v>
      </c>
      <c r="C98" s="119" t="s">
        <v>1254</v>
      </c>
      <c r="D98" s="76" t="s">
        <v>1255</v>
      </c>
      <c r="E98" s="76" t="s">
        <v>1256</v>
      </c>
      <c r="F98" s="76" t="s">
        <v>1257</v>
      </c>
      <c r="G98" s="76" t="s">
        <v>1258</v>
      </c>
      <c r="H98" s="76" t="s">
        <v>1259</v>
      </c>
      <c r="I98" s="76" t="s">
        <v>1260</v>
      </c>
      <c r="J98" s="70" t="s">
        <v>610</v>
      </c>
      <c r="K98" s="120">
        <v>20</v>
      </c>
      <c r="L98" s="2">
        <v>710000000</v>
      </c>
      <c r="M98" s="3" t="s">
        <v>33</v>
      </c>
      <c r="N98" s="2" t="s">
        <v>1677</v>
      </c>
      <c r="O98" s="3" t="s">
        <v>1129</v>
      </c>
      <c r="P98" s="77" t="s">
        <v>35</v>
      </c>
      <c r="Q98" s="77" t="s">
        <v>1814</v>
      </c>
      <c r="R98" s="70" t="s">
        <v>467</v>
      </c>
      <c r="S98" s="70">
        <v>796</v>
      </c>
      <c r="T98" s="70" t="s">
        <v>1169</v>
      </c>
      <c r="U98" s="70">
        <v>200</v>
      </c>
      <c r="V98" s="71">
        <v>66.964285714285708</v>
      </c>
      <c r="W98" s="71">
        <v>13392.857142857141</v>
      </c>
      <c r="X98" s="72">
        <v>15000</v>
      </c>
      <c r="Y98" s="77"/>
      <c r="Z98" s="77">
        <v>2014</v>
      </c>
      <c r="AA98" s="77" t="s">
        <v>950</v>
      </c>
    </row>
    <row r="99" spans="1:27" ht="63.75" customHeight="1" x14ac:dyDescent="0.2">
      <c r="A99" s="110" t="s">
        <v>1507</v>
      </c>
      <c r="B99" s="67" t="s">
        <v>36</v>
      </c>
      <c r="C99" s="119" t="s">
        <v>1261</v>
      </c>
      <c r="D99" s="76" t="s">
        <v>1262</v>
      </c>
      <c r="E99" s="76" t="s">
        <v>1262</v>
      </c>
      <c r="F99" s="76" t="s">
        <v>1263</v>
      </c>
      <c r="G99" s="76" t="s">
        <v>1264</v>
      </c>
      <c r="H99" s="76" t="s">
        <v>1265</v>
      </c>
      <c r="I99" s="76" t="s">
        <v>1266</v>
      </c>
      <c r="J99" s="70" t="s">
        <v>610</v>
      </c>
      <c r="K99" s="120">
        <v>20</v>
      </c>
      <c r="L99" s="2">
        <v>710000000</v>
      </c>
      <c r="M99" s="3" t="s">
        <v>33</v>
      </c>
      <c r="N99" s="2" t="s">
        <v>895</v>
      </c>
      <c r="O99" s="3" t="s">
        <v>1129</v>
      </c>
      <c r="P99" s="77" t="s">
        <v>35</v>
      </c>
      <c r="Q99" s="77" t="s">
        <v>1130</v>
      </c>
      <c r="R99" s="70" t="s">
        <v>1131</v>
      </c>
      <c r="S99" s="70">
        <v>796</v>
      </c>
      <c r="T99" s="70" t="s">
        <v>1169</v>
      </c>
      <c r="U99" s="70">
        <v>5</v>
      </c>
      <c r="V99" s="71">
        <v>13392.857142857141</v>
      </c>
      <c r="W99" s="71">
        <v>0</v>
      </c>
      <c r="X99" s="72">
        <v>0</v>
      </c>
      <c r="Y99" s="77" t="s">
        <v>1039</v>
      </c>
      <c r="Z99" s="77">
        <v>2014</v>
      </c>
      <c r="AA99" s="77"/>
    </row>
    <row r="100" spans="1:27" ht="63.75" customHeight="1" x14ac:dyDescent="0.2">
      <c r="A100" s="110" t="s">
        <v>1722</v>
      </c>
      <c r="B100" s="67" t="s">
        <v>36</v>
      </c>
      <c r="C100" s="119" t="s">
        <v>1261</v>
      </c>
      <c r="D100" s="76" t="s">
        <v>1262</v>
      </c>
      <c r="E100" s="76" t="s">
        <v>1262</v>
      </c>
      <c r="F100" s="76" t="s">
        <v>1263</v>
      </c>
      <c r="G100" s="76" t="s">
        <v>1264</v>
      </c>
      <c r="H100" s="76" t="s">
        <v>1265</v>
      </c>
      <c r="I100" s="76" t="s">
        <v>1266</v>
      </c>
      <c r="J100" s="70" t="s">
        <v>610</v>
      </c>
      <c r="K100" s="120">
        <v>20</v>
      </c>
      <c r="L100" s="2">
        <v>710000000</v>
      </c>
      <c r="M100" s="3" t="s">
        <v>33</v>
      </c>
      <c r="N100" s="2" t="s">
        <v>1597</v>
      </c>
      <c r="O100" s="3" t="s">
        <v>1129</v>
      </c>
      <c r="P100" s="77" t="s">
        <v>35</v>
      </c>
      <c r="Q100" s="77" t="s">
        <v>1711</v>
      </c>
      <c r="R100" s="70" t="s">
        <v>467</v>
      </c>
      <c r="S100" s="70">
        <v>796</v>
      </c>
      <c r="T100" s="70" t="s">
        <v>1169</v>
      </c>
      <c r="U100" s="70">
        <v>5</v>
      </c>
      <c r="V100" s="71">
        <v>13392.857142857141</v>
      </c>
      <c r="W100" s="71">
        <v>66964.28571428571</v>
      </c>
      <c r="X100" s="72">
        <v>75000</v>
      </c>
      <c r="Y100" s="77"/>
      <c r="Z100" s="77">
        <v>2014</v>
      </c>
      <c r="AA100" s="77" t="s">
        <v>1712</v>
      </c>
    </row>
    <row r="101" spans="1:27" ht="63.75" customHeight="1" x14ac:dyDescent="0.2">
      <c r="A101" s="110" t="s">
        <v>1508</v>
      </c>
      <c r="B101" s="67" t="s">
        <v>36</v>
      </c>
      <c r="C101" s="119" t="s">
        <v>1261</v>
      </c>
      <c r="D101" s="76" t="s">
        <v>1262</v>
      </c>
      <c r="E101" s="76" t="s">
        <v>1262</v>
      </c>
      <c r="F101" s="76" t="s">
        <v>1263</v>
      </c>
      <c r="G101" s="76" t="s">
        <v>1264</v>
      </c>
      <c r="H101" s="76" t="s">
        <v>1267</v>
      </c>
      <c r="I101" s="76" t="s">
        <v>1268</v>
      </c>
      <c r="J101" s="70" t="s">
        <v>610</v>
      </c>
      <c r="K101" s="120">
        <v>20</v>
      </c>
      <c r="L101" s="2">
        <v>710000000</v>
      </c>
      <c r="M101" s="3" t="s">
        <v>33</v>
      </c>
      <c r="N101" s="2" t="s">
        <v>895</v>
      </c>
      <c r="O101" s="3" t="s">
        <v>1129</v>
      </c>
      <c r="P101" s="77" t="s">
        <v>35</v>
      </c>
      <c r="Q101" s="77" t="s">
        <v>1130</v>
      </c>
      <c r="R101" s="70" t="s">
        <v>1131</v>
      </c>
      <c r="S101" s="70">
        <v>796</v>
      </c>
      <c r="T101" s="70" t="s">
        <v>1169</v>
      </c>
      <c r="U101" s="70">
        <v>100</v>
      </c>
      <c r="V101" s="71">
        <v>7401.7857142857138</v>
      </c>
      <c r="W101" s="71">
        <v>0</v>
      </c>
      <c r="X101" s="72">
        <v>0</v>
      </c>
      <c r="Y101" s="77" t="s">
        <v>1039</v>
      </c>
      <c r="Z101" s="77">
        <v>2014</v>
      </c>
      <c r="AA101" s="77"/>
    </row>
    <row r="102" spans="1:27" ht="63.75" customHeight="1" x14ac:dyDescent="0.2">
      <c r="A102" s="110" t="s">
        <v>1723</v>
      </c>
      <c r="B102" s="67" t="s">
        <v>36</v>
      </c>
      <c r="C102" s="119" t="s">
        <v>1261</v>
      </c>
      <c r="D102" s="76" t="s">
        <v>1262</v>
      </c>
      <c r="E102" s="76" t="s">
        <v>1262</v>
      </c>
      <c r="F102" s="76" t="s">
        <v>1263</v>
      </c>
      <c r="G102" s="76" t="s">
        <v>1264</v>
      </c>
      <c r="H102" s="76" t="s">
        <v>1267</v>
      </c>
      <c r="I102" s="76" t="s">
        <v>1268</v>
      </c>
      <c r="J102" s="70" t="s">
        <v>610</v>
      </c>
      <c r="K102" s="120">
        <v>20</v>
      </c>
      <c r="L102" s="2">
        <v>710000000</v>
      </c>
      <c r="M102" s="3" t="s">
        <v>33</v>
      </c>
      <c r="N102" s="2" t="s">
        <v>1597</v>
      </c>
      <c r="O102" s="3" t="s">
        <v>1129</v>
      </c>
      <c r="P102" s="77" t="s">
        <v>35</v>
      </c>
      <c r="Q102" s="77" t="s">
        <v>1711</v>
      </c>
      <c r="R102" s="70" t="s">
        <v>467</v>
      </c>
      <c r="S102" s="70">
        <v>796</v>
      </c>
      <c r="T102" s="70" t="s">
        <v>1169</v>
      </c>
      <c r="U102" s="70">
        <v>100</v>
      </c>
      <c r="V102" s="71">
        <v>7401.7857142857138</v>
      </c>
      <c r="W102" s="71">
        <v>740178.57142857136</v>
      </c>
      <c r="X102" s="72">
        <v>829000</v>
      </c>
      <c r="Y102" s="77"/>
      <c r="Z102" s="77">
        <v>2014</v>
      </c>
      <c r="AA102" s="77" t="s">
        <v>1712</v>
      </c>
    </row>
    <row r="103" spans="1:27" ht="63.75" customHeight="1" x14ac:dyDescent="0.2">
      <c r="A103" s="110" t="s">
        <v>1509</v>
      </c>
      <c r="B103" s="67" t="s">
        <v>36</v>
      </c>
      <c r="C103" s="119" t="s">
        <v>1269</v>
      </c>
      <c r="D103" s="76" t="s">
        <v>1270</v>
      </c>
      <c r="E103" s="76" t="s">
        <v>1271</v>
      </c>
      <c r="F103" s="76" t="s">
        <v>1272</v>
      </c>
      <c r="G103" s="76" t="s">
        <v>1273</v>
      </c>
      <c r="H103" s="76" t="s">
        <v>1274</v>
      </c>
      <c r="I103" s="76" t="s">
        <v>1275</v>
      </c>
      <c r="J103" s="70" t="s">
        <v>610</v>
      </c>
      <c r="K103" s="120">
        <v>20</v>
      </c>
      <c r="L103" s="2">
        <v>710000000</v>
      </c>
      <c r="M103" s="3" t="s">
        <v>33</v>
      </c>
      <c r="N103" s="2" t="s">
        <v>895</v>
      </c>
      <c r="O103" s="3" t="s">
        <v>1129</v>
      </c>
      <c r="P103" s="77" t="s">
        <v>35</v>
      </c>
      <c r="Q103" s="77" t="s">
        <v>1130</v>
      </c>
      <c r="R103" s="70" t="s">
        <v>1131</v>
      </c>
      <c r="S103" s="70">
        <v>796</v>
      </c>
      <c r="T103" s="70" t="s">
        <v>1169</v>
      </c>
      <c r="U103" s="70">
        <v>130</v>
      </c>
      <c r="V103" s="71">
        <v>2832.1428571428569</v>
      </c>
      <c r="W103" s="71">
        <v>0</v>
      </c>
      <c r="X103" s="72">
        <v>0</v>
      </c>
      <c r="Y103" s="77" t="s">
        <v>1039</v>
      </c>
      <c r="Z103" s="77">
        <v>2014</v>
      </c>
      <c r="AA103" s="77"/>
    </row>
    <row r="104" spans="1:27" ht="63.75" customHeight="1" x14ac:dyDescent="0.2">
      <c r="A104" s="110" t="s">
        <v>1724</v>
      </c>
      <c r="B104" s="67" t="s">
        <v>36</v>
      </c>
      <c r="C104" s="119" t="s">
        <v>1269</v>
      </c>
      <c r="D104" s="76" t="s">
        <v>1270</v>
      </c>
      <c r="E104" s="76" t="s">
        <v>1271</v>
      </c>
      <c r="F104" s="76" t="s">
        <v>1272</v>
      </c>
      <c r="G104" s="76" t="s">
        <v>1273</v>
      </c>
      <c r="H104" s="76" t="s">
        <v>1274</v>
      </c>
      <c r="I104" s="76" t="s">
        <v>1275</v>
      </c>
      <c r="J104" s="70" t="s">
        <v>610</v>
      </c>
      <c r="K104" s="120">
        <v>20</v>
      </c>
      <c r="L104" s="2">
        <v>710000000</v>
      </c>
      <c r="M104" s="3" t="s">
        <v>33</v>
      </c>
      <c r="N104" s="2" t="s">
        <v>1597</v>
      </c>
      <c r="O104" s="3" t="s">
        <v>1129</v>
      </c>
      <c r="P104" s="77" t="s">
        <v>35</v>
      </c>
      <c r="Q104" s="77" t="s">
        <v>1711</v>
      </c>
      <c r="R104" s="70" t="s">
        <v>467</v>
      </c>
      <c r="S104" s="70">
        <v>796</v>
      </c>
      <c r="T104" s="70" t="s">
        <v>1169</v>
      </c>
      <c r="U104" s="70">
        <v>130</v>
      </c>
      <c r="V104" s="71">
        <v>2832.1428571428569</v>
      </c>
      <c r="W104" s="71">
        <v>0</v>
      </c>
      <c r="X104" s="72">
        <v>0</v>
      </c>
      <c r="Y104" s="77"/>
      <c r="Z104" s="77">
        <v>2014</v>
      </c>
      <c r="AA104" s="77" t="s">
        <v>1712</v>
      </c>
    </row>
    <row r="105" spans="1:27" ht="63.75" customHeight="1" x14ac:dyDescent="0.2">
      <c r="A105" s="110" t="s">
        <v>1819</v>
      </c>
      <c r="B105" s="67" t="s">
        <v>36</v>
      </c>
      <c r="C105" s="119" t="s">
        <v>1269</v>
      </c>
      <c r="D105" s="76" t="s">
        <v>1270</v>
      </c>
      <c r="E105" s="76" t="s">
        <v>1271</v>
      </c>
      <c r="F105" s="76" t="s">
        <v>1272</v>
      </c>
      <c r="G105" s="76" t="s">
        <v>1273</v>
      </c>
      <c r="H105" s="76" t="s">
        <v>1274</v>
      </c>
      <c r="I105" s="76" t="s">
        <v>1275</v>
      </c>
      <c r="J105" s="70" t="s">
        <v>610</v>
      </c>
      <c r="K105" s="120">
        <v>20</v>
      </c>
      <c r="L105" s="2">
        <v>710000000</v>
      </c>
      <c r="M105" s="3" t="s">
        <v>33</v>
      </c>
      <c r="N105" s="2" t="s">
        <v>1677</v>
      </c>
      <c r="O105" s="3" t="s">
        <v>1129</v>
      </c>
      <c r="P105" s="77" t="s">
        <v>35</v>
      </c>
      <c r="Q105" s="77" t="s">
        <v>1814</v>
      </c>
      <c r="R105" s="70" t="s">
        <v>467</v>
      </c>
      <c r="S105" s="70">
        <v>796</v>
      </c>
      <c r="T105" s="70" t="s">
        <v>1169</v>
      </c>
      <c r="U105" s="70">
        <v>130</v>
      </c>
      <c r="V105" s="71">
        <v>2832.1428571428569</v>
      </c>
      <c r="W105" s="71">
        <v>368178.57142857142</v>
      </c>
      <c r="X105" s="72">
        <v>412360.00000000006</v>
      </c>
      <c r="Y105" s="77"/>
      <c r="Z105" s="77">
        <v>2014</v>
      </c>
      <c r="AA105" s="77" t="s">
        <v>950</v>
      </c>
    </row>
    <row r="106" spans="1:27" ht="63.75" customHeight="1" x14ac:dyDescent="0.2">
      <c r="A106" s="110" t="s">
        <v>1510</v>
      </c>
      <c r="B106" s="67" t="s">
        <v>36</v>
      </c>
      <c r="C106" s="119" t="s">
        <v>1276</v>
      </c>
      <c r="D106" s="76" t="s">
        <v>1277</v>
      </c>
      <c r="E106" s="76" t="s">
        <v>1278</v>
      </c>
      <c r="F106" s="76" t="s">
        <v>1279</v>
      </c>
      <c r="G106" s="76" t="s">
        <v>1280</v>
      </c>
      <c r="H106" s="76" t="s">
        <v>1281</v>
      </c>
      <c r="I106" s="76" t="s">
        <v>1282</v>
      </c>
      <c r="J106" s="70" t="s">
        <v>610</v>
      </c>
      <c r="K106" s="120">
        <v>0</v>
      </c>
      <c r="L106" s="2">
        <v>710000000</v>
      </c>
      <c r="M106" s="3" t="s">
        <v>33</v>
      </c>
      <c r="N106" s="2" t="s">
        <v>895</v>
      </c>
      <c r="O106" s="3" t="s">
        <v>1129</v>
      </c>
      <c r="P106" s="77" t="s">
        <v>35</v>
      </c>
      <c r="Q106" s="77" t="s">
        <v>1130</v>
      </c>
      <c r="R106" s="70" t="s">
        <v>467</v>
      </c>
      <c r="S106" s="70">
        <v>796</v>
      </c>
      <c r="T106" s="70" t="s">
        <v>1169</v>
      </c>
      <c r="U106" s="70">
        <v>10</v>
      </c>
      <c r="V106" s="71">
        <v>483.48214285714283</v>
      </c>
      <c r="W106" s="71">
        <v>4834.8214285714284</v>
      </c>
      <c r="X106" s="72">
        <v>5415</v>
      </c>
      <c r="Y106" s="77"/>
      <c r="Z106" s="77">
        <v>2014</v>
      </c>
      <c r="AA106" s="77"/>
    </row>
    <row r="107" spans="1:27" ht="63.75" customHeight="1" x14ac:dyDescent="0.2">
      <c r="A107" s="110" t="s">
        <v>1511</v>
      </c>
      <c r="B107" s="67" t="s">
        <v>36</v>
      </c>
      <c r="C107" s="119" t="s">
        <v>1283</v>
      </c>
      <c r="D107" s="76" t="s">
        <v>1284</v>
      </c>
      <c r="E107" s="76" t="s">
        <v>1285</v>
      </c>
      <c r="F107" s="76" t="s">
        <v>1286</v>
      </c>
      <c r="G107" s="76" t="s">
        <v>1287</v>
      </c>
      <c r="H107" s="76" t="s">
        <v>1288</v>
      </c>
      <c r="I107" s="76" t="s">
        <v>1289</v>
      </c>
      <c r="J107" s="70" t="s">
        <v>610</v>
      </c>
      <c r="K107" s="120">
        <v>0</v>
      </c>
      <c r="L107" s="2">
        <v>710000000</v>
      </c>
      <c r="M107" s="3" t="s">
        <v>33</v>
      </c>
      <c r="N107" s="2" t="s">
        <v>895</v>
      </c>
      <c r="O107" s="3" t="s">
        <v>1129</v>
      </c>
      <c r="P107" s="77" t="s">
        <v>35</v>
      </c>
      <c r="Q107" s="77" t="s">
        <v>1130</v>
      </c>
      <c r="R107" s="70" t="s">
        <v>467</v>
      </c>
      <c r="S107" s="70">
        <v>796</v>
      </c>
      <c r="T107" s="70" t="s">
        <v>1169</v>
      </c>
      <c r="U107" s="70">
        <v>10</v>
      </c>
      <c r="V107" s="71">
        <v>312.49999999999994</v>
      </c>
      <c r="W107" s="71">
        <v>3124.9999999999995</v>
      </c>
      <c r="X107" s="72">
        <v>3500</v>
      </c>
      <c r="Y107" s="77"/>
      <c r="Z107" s="77">
        <v>2014</v>
      </c>
      <c r="AA107" s="77"/>
    </row>
    <row r="108" spans="1:27" ht="63.75" customHeight="1" x14ac:dyDescent="0.2">
      <c r="A108" s="110" t="s">
        <v>1512</v>
      </c>
      <c r="B108" s="67" t="s">
        <v>36</v>
      </c>
      <c r="C108" s="119" t="s">
        <v>1290</v>
      </c>
      <c r="D108" s="76" t="s">
        <v>1291</v>
      </c>
      <c r="E108" s="76" t="s">
        <v>1292</v>
      </c>
      <c r="F108" s="76" t="s">
        <v>1293</v>
      </c>
      <c r="G108" s="76" t="s">
        <v>1294</v>
      </c>
      <c r="H108" s="76" t="s">
        <v>1295</v>
      </c>
      <c r="I108" s="76" t="s">
        <v>1296</v>
      </c>
      <c r="J108" s="70" t="s">
        <v>610</v>
      </c>
      <c r="K108" s="120">
        <v>0</v>
      </c>
      <c r="L108" s="2">
        <v>710000000</v>
      </c>
      <c r="M108" s="3" t="s">
        <v>33</v>
      </c>
      <c r="N108" s="2" t="s">
        <v>895</v>
      </c>
      <c r="O108" s="3" t="s">
        <v>1129</v>
      </c>
      <c r="P108" s="77" t="s">
        <v>35</v>
      </c>
      <c r="Q108" s="77" t="s">
        <v>1130</v>
      </c>
      <c r="R108" s="70" t="s">
        <v>467</v>
      </c>
      <c r="S108" s="70">
        <v>778</v>
      </c>
      <c r="T108" s="70" t="s">
        <v>1216</v>
      </c>
      <c r="U108" s="70">
        <v>60</v>
      </c>
      <c r="V108" s="71">
        <v>26.294642857142854</v>
      </c>
      <c r="W108" s="71">
        <v>1577.6785714285713</v>
      </c>
      <c r="X108" s="72">
        <v>1767</v>
      </c>
      <c r="Y108" s="77"/>
      <c r="Z108" s="77">
        <v>2014</v>
      </c>
      <c r="AA108" s="77"/>
    </row>
    <row r="109" spans="1:27" ht="63.75" customHeight="1" x14ac:dyDescent="0.2">
      <c r="A109" s="110" t="s">
        <v>1513</v>
      </c>
      <c r="B109" s="67" t="s">
        <v>36</v>
      </c>
      <c r="C109" s="119" t="s">
        <v>1297</v>
      </c>
      <c r="D109" s="76" t="s">
        <v>1141</v>
      </c>
      <c r="E109" s="76" t="s">
        <v>1142</v>
      </c>
      <c r="F109" s="76" t="s">
        <v>1298</v>
      </c>
      <c r="G109" s="76" t="s">
        <v>1299</v>
      </c>
      <c r="H109" s="76" t="s">
        <v>1300</v>
      </c>
      <c r="I109" s="76" t="s">
        <v>1301</v>
      </c>
      <c r="J109" s="70" t="s">
        <v>610</v>
      </c>
      <c r="K109" s="120">
        <v>20</v>
      </c>
      <c r="L109" s="2">
        <v>710000000</v>
      </c>
      <c r="M109" s="3" t="s">
        <v>33</v>
      </c>
      <c r="N109" s="2" t="s">
        <v>895</v>
      </c>
      <c r="O109" s="3" t="s">
        <v>1129</v>
      </c>
      <c r="P109" s="77" t="s">
        <v>35</v>
      </c>
      <c r="Q109" s="77" t="s">
        <v>1130</v>
      </c>
      <c r="R109" s="70" t="s">
        <v>1131</v>
      </c>
      <c r="S109" s="70">
        <v>5111</v>
      </c>
      <c r="T109" s="70" t="s">
        <v>1132</v>
      </c>
      <c r="U109" s="70">
        <v>120</v>
      </c>
      <c r="V109" s="71">
        <v>124.10714285714286</v>
      </c>
      <c r="W109" s="71">
        <v>0</v>
      </c>
      <c r="X109" s="72">
        <v>0</v>
      </c>
      <c r="Y109" s="77" t="s">
        <v>1039</v>
      </c>
      <c r="Z109" s="77">
        <v>2014</v>
      </c>
      <c r="AA109" s="77"/>
    </row>
    <row r="110" spans="1:27" ht="63.75" customHeight="1" x14ac:dyDescent="0.2">
      <c r="A110" s="110" t="s">
        <v>1725</v>
      </c>
      <c r="B110" s="67" t="s">
        <v>36</v>
      </c>
      <c r="C110" s="119" t="s">
        <v>1297</v>
      </c>
      <c r="D110" s="76" t="s">
        <v>1141</v>
      </c>
      <c r="E110" s="76" t="s">
        <v>1142</v>
      </c>
      <c r="F110" s="76" t="s">
        <v>1298</v>
      </c>
      <c r="G110" s="76" t="s">
        <v>1299</v>
      </c>
      <c r="H110" s="76" t="s">
        <v>1300</v>
      </c>
      <c r="I110" s="76" t="s">
        <v>1301</v>
      </c>
      <c r="J110" s="70" t="s">
        <v>610</v>
      </c>
      <c r="K110" s="120">
        <v>20</v>
      </c>
      <c r="L110" s="2">
        <v>710000000</v>
      </c>
      <c r="M110" s="3" t="s">
        <v>33</v>
      </c>
      <c r="N110" s="2" t="s">
        <v>1597</v>
      </c>
      <c r="O110" s="3" t="s">
        <v>1129</v>
      </c>
      <c r="P110" s="77" t="s">
        <v>35</v>
      </c>
      <c r="Q110" s="77" t="s">
        <v>1711</v>
      </c>
      <c r="R110" s="70" t="s">
        <v>467</v>
      </c>
      <c r="S110" s="70">
        <v>5111</v>
      </c>
      <c r="T110" s="70" t="s">
        <v>1132</v>
      </c>
      <c r="U110" s="70">
        <v>120</v>
      </c>
      <c r="V110" s="71">
        <v>124.10714285714286</v>
      </c>
      <c r="W110" s="71">
        <v>0</v>
      </c>
      <c r="X110" s="72">
        <v>0</v>
      </c>
      <c r="Y110" s="77"/>
      <c r="Z110" s="77">
        <v>2014</v>
      </c>
      <c r="AA110" s="77" t="s">
        <v>1712</v>
      </c>
    </row>
    <row r="111" spans="1:27" ht="63.75" customHeight="1" x14ac:dyDescent="0.2">
      <c r="A111" s="110" t="s">
        <v>1820</v>
      </c>
      <c r="B111" s="67" t="s">
        <v>36</v>
      </c>
      <c r="C111" s="119" t="s">
        <v>1297</v>
      </c>
      <c r="D111" s="76" t="s">
        <v>1141</v>
      </c>
      <c r="E111" s="76" t="s">
        <v>1142</v>
      </c>
      <c r="F111" s="76" t="s">
        <v>1298</v>
      </c>
      <c r="G111" s="76" t="s">
        <v>1299</v>
      </c>
      <c r="H111" s="76" t="s">
        <v>1300</v>
      </c>
      <c r="I111" s="76" t="s">
        <v>1301</v>
      </c>
      <c r="J111" s="70" t="s">
        <v>610</v>
      </c>
      <c r="K111" s="120">
        <v>20</v>
      </c>
      <c r="L111" s="2">
        <v>710000000</v>
      </c>
      <c r="M111" s="3" t="s">
        <v>33</v>
      </c>
      <c r="N111" s="2" t="s">
        <v>1677</v>
      </c>
      <c r="O111" s="3" t="s">
        <v>1129</v>
      </c>
      <c r="P111" s="77" t="s">
        <v>35</v>
      </c>
      <c r="Q111" s="77" t="s">
        <v>1814</v>
      </c>
      <c r="R111" s="70" t="s">
        <v>467</v>
      </c>
      <c r="S111" s="70">
        <v>5111</v>
      </c>
      <c r="T111" s="70" t="s">
        <v>1132</v>
      </c>
      <c r="U111" s="70">
        <v>120</v>
      </c>
      <c r="V111" s="71">
        <v>124.10714285714286</v>
      </c>
      <c r="W111" s="71">
        <v>14892.857142857143</v>
      </c>
      <c r="X111" s="72">
        <v>16680.000000000004</v>
      </c>
      <c r="Y111" s="77"/>
      <c r="Z111" s="77">
        <v>2014</v>
      </c>
      <c r="AA111" s="77" t="s">
        <v>950</v>
      </c>
    </row>
    <row r="112" spans="1:27" ht="63.75" customHeight="1" x14ac:dyDescent="0.2">
      <c r="A112" s="110" t="s">
        <v>1514</v>
      </c>
      <c r="B112" s="67" t="s">
        <v>36</v>
      </c>
      <c r="C112" s="119" t="s">
        <v>1302</v>
      </c>
      <c r="D112" s="76" t="s">
        <v>1303</v>
      </c>
      <c r="E112" s="76" t="s">
        <v>1304</v>
      </c>
      <c r="F112" s="76" t="s">
        <v>1305</v>
      </c>
      <c r="G112" s="76" t="s">
        <v>1304</v>
      </c>
      <c r="H112" s="76" t="s">
        <v>1306</v>
      </c>
      <c r="I112" s="76" t="s">
        <v>1307</v>
      </c>
      <c r="J112" s="70" t="s">
        <v>610</v>
      </c>
      <c r="K112" s="120">
        <v>20</v>
      </c>
      <c r="L112" s="2">
        <v>710000000</v>
      </c>
      <c r="M112" s="3" t="s">
        <v>33</v>
      </c>
      <c r="N112" s="2" t="s">
        <v>895</v>
      </c>
      <c r="O112" s="3" t="s">
        <v>1129</v>
      </c>
      <c r="P112" s="77" t="s">
        <v>35</v>
      </c>
      <c r="Q112" s="77" t="s">
        <v>1130</v>
      </c>
      <c r="R112" s="70" t="s">
        <v>1131</v>
      </c>
      <c r="S112" s="70">
        <v>796</v>
      </c>
      <c r="T112" s="70" t="s">
        <v>1169</v>
      </c>
      <c r="U112" s="70">
        <v>200</v>
      </c>
      <c r="V112" s="71">
        <v>26.785714285714285</v>
      </c>
      <c r="W112" s="71">
        <v>0</v>
      </c>
      <c r="X112" s="72">
        <v>0</v>
      </c>
      <c r="Y112" s="77" t="s">
        <v>1039</v>
      </c>
      <c r="Z112" s="77">
        <v>2014</v>
      </c>
      <c r="AA112" s="77"/>
    </row>
    <row r="113" spans="1:27" ht="63.75" customHeight="1" x14ac:dyDescent="0.2">
      <c r="A113" s="110" t="s">
        <v>1726</v>
      </c>
      <c r="B113" s="67" t="s">
        <v>36</v>
      </c>
      <c r="C113" s="119" t="s">
        <v>1302</v>
      </c>
      <c r="D113" s="76" t="s">
        <v>1303</v>
      </c>
      <c r="E113" s="76" t="s">
        <v>1304</v>
      </c>
      <c r="F113" s="76" t="s">
        <v>1305</v>
      </c>
      <c r="G113" s="76" t="s">
        <v>1304</v>
      </c>
      <c r="H113" s="76" t="s">
        <v>1306</v>
      </c>
      <c r="I113" s="76" t="s">
        <v>1307</v>
      </c>
      <c r="J113" s="70" t="s">
        <v>610</v>
      </c>
      <c r="K113" s="120">
        <v>20</v>
      </c>
      <c r="L113" s="2">
        <v>710000000</v>
      </c>
      <c r="M113" s="3" t="s">
        <v>33</v>
      </c>
      <c r="N113" s="2" t="s">
        <v>1597</v>
      </c>
      <c r="O113" s="3" t="s">
        <v>1129</v>
      </c>
      <c r="P113" s="77" t="s">
        <v>35</v>
      </c>
      <c r="Q113" s="77" t="s">
        <v>1711</v>
      </c>
      <c r="R113" s="70" t="s">
        <v>467</v>
      </c>
      <c r="S113" s="70">
        <v>796</v>
      </c>
      <c r="T113" s="70" t="s">
        <v>1169</v>
      </c>
      <c r="U113" s="70">
        <v>200</v>
      </c>
      <c r="V113" s="71">
        <v>26.785714285714285</v>
      </c>
      <c r="W113" s="71">
        <v>5357.1428571428569</v>
      </c>
      <c r="X113" s="72">
        <v>6000</v>
      </c>
      <c r="Y113" s="77"/>
      <c r="Z113" s="77">
        <v>2014</v>
      </c>
      <c r="AA113" s="77" t="s">
        <v>1712</v>
      </c>
    </row>
    <row r="114" spans="1:27" ht="63.75" customHeight="1" x14ac:dyDescent="0.2">
      <c r="A114" s="110" t="s">
        <v>1515</v>
      </c>
      <c r="B114" s="67" t="s">
        <v>36</v>
      </c>
      <c r="C114" s="119" t="s">
        <v>1308</v>
      </c>
      <c r="D114" s="76" t="s">
        <v>1309</v>
      </c>
      <c r="E114" s="76" t="s">
        <v>1309</v>
      </c>
      <c r="F114" s="76" t="s">
        <v>1310</v>
      </c>
      <c r="G114" s="76" t="s">
        <v>1311</v>
      </c>
      <c r="H114" s="76" t="s">
        <v>1312</v>
      </c>
      <c r="I114" s="76" t="s">
        <v>1313</v>
      </c>
      <c r="J114" s="70" t="s">
        <v>610</v>
      </c>
      <c r="K114" s="120">
        <v>0</v>
      </c>
      <c r="L114" s="2">
        <v>710000000</v>
      </c>
      <c r="M114" s="3" t="s">
        <v>33</v>
      </c>
      <c r="N114" s="2" t="s">
        <v>895</v>
      </c>
      <c r="O114" s="3" t="s">
        <v>1129</v>
      </c>
      <c r="P114" s="77" t="s">
        <v>35</v>
      </c>
      <c r="Q114" s="77" t="s">
        <v>1130</v>
      </c>
      <c r="R114" s="70" t="s">
        <v>467</v>
      </c>
      <c r="S114" s="70">
        <v>796</v>
      </c>
      <c r="T114" s="70" t="s">
        <v>1169</v>
      </c>
      <c r="U114" s="70">
        <v>12</v>
      </c>
      <c r="V114" s="71">
        <v>1607.1428571428569</v>
      </c>
      <c r="W114" s="71">
        <v>19285.714285714283</v>
      </c>
      <c r="X114" s="72">
        <v>21600</v>
      </c>
      <c r="Y114" s="77"/>
      <c r="Z114" s="77">
        <v>2014</v>
      </c>
      <c r="AA114" s="77"/>
    </row>
    <row r="115" spans="1:27" ht="63.75" customHeight="1" x14ac:dyDescent="0.2">
      <c r="A115" s="110" t="s">
        <v>1516</v>
      </c>
      <c r="B115" s="67" t="s">
        <v>36</v>
      </c>
      <c r="C115" s="119" t="s">
        <v>1314</v>
      </c>
      <c r="D115" s="76" t="s">
        <v>1315</v>
      </c>
      <c r="E115" s="76" t="s">
        <v>1316</v>
      </c>
      <c r="F115" s="76" t="s">
        <v>1317</v>
      </c>
      <c r="G115" s="76" t="s">
        <v>1318</v>
      </c>
      <c r="H115" s="76" t="s">
        <v>1319</v>
      </c>
      <c r="I115" s="76" t="s">
        <v>1320</v>
      </c>
      <c r="J115" s="70" t="s">
        <v>610</v>
      </c>
      <c r="K115" s="120">
        <v>0</v>
      </c>
      <c r="L115" s="2">
        <v>710000000</v>
      </c>
      <c r="M115" s="3" t="s">
        <v>33</v>
      </c>
      <c r="N115" s="2" t="s">
        <v>895</v>
      </c>
      <c r="O115" s="3" t="s">
        <v>1129</v>
      </c>
      <c r="P115" s="77" t="s">
        <v>35</v>
      </c>
      <c r="Q115" s="77" t="s">
        <v>1130</v>
      </c>
      <c r="R115" s="70" t="s">
        <v>467</v>
      </c>
      <c r="S115" s="70">
        <v>796</v>
      </c>
      <c r="T115" s="70" t="s">
        <v>1169</v>
      </c>
      <c r="U115" s="70">
        <v>200</v>
      </c>
      <c r="V115" s="71">
        <v>29.687499999999996</v>
      </c>
      <c r="W115" s="71">
        <v>5937.4999999999991</v>
      </c>
      <c r="X115" s="72">
        <v>6650</v>
      </c>
      <c r="Y115" s="77"/>
      <c r="Z115" s="77">
        <v>2014</v>
      </c>
      <c r="AA115" s="77"/>
    </row>
    <row r="116" spans="1:27" ht="63.75" customHeight="1" x14ac:dyDescent="0.2">
      <c r="A116" s="110" t="s">
        <v>1517</v>
      </c>
      <c r="B116" s="67" t="s">
        <v>36</v>
      </c>
      <c r="C116" s="119" t="s">
        <v>1321</v>
      </c>
      <c r="D116" s="76" t="s">
        <v>1322</v>
      </c>
      <c r="E116" s="76" t="s">
        <v>1323</v>
      </c>
      <c r="F116" s="76" t="s">
        <v>1324</v>
      </c>
      <c r="G116" s="76" t="s">
        <v>1325</v>
      </c>
      <c r="H116" s="76" t="s">
        <v>1326</v>
      </c>
      <c r="I116" s="76" t="s">
        <v>1327</v>
      </c>
      <c r="J116" s="70" t="s">
        <v>610</v>
      </c>
      <c r="K116" s="120">
        <v>0</v>
      </c>
      <c r="L116" s="2">
        <v>710000000</v>
      </c>
      <c r="M116" s="3" t="s">
        <v>33</v>
      </c>
      <c r="N116" s="2" t="s">
        <v>895</v>
      </c>
      <c r="O116" s="3" t="s">
        <v>1129</v>
      </c>
      <c r="P116" s="77" t="s">
        <v>35</v>
      </c>
      <c r="Q116" s="77" t="s">
        <v>1130</v>
      </c>
      <c r="R116" s="70" t="s">
        <v>467</v>
      </c>
      <c r="S116" s="70">
        <v>796</v>
      </c>
      <c r="T116" s="70" t="s">
        <v>1169</v>
      </c>
      <c r="U116" s="70">
        <v>100</v>
      </c>
      <c r="V116" s="71">
        <v>107.72321428571428</v>
      </c>
      <c r="W116" s="71">
        <v>10772.321428571428</v>
      </c>
      <c r="X116" s="72">
        <v>12065</v>
      </c>
      <c r="Y116" s="77"/>
      <c r="Z116" s="77">
        <v>2014</v>
      </c>
      <c r="AA116" s="77"/>
    </row>
    <row r="117" spans="1:27" ht="63.75" customHeight="1" x14ac:dyDescent="0.2">
      <c r="A117" s="110" t="s">
        <v>1518</v>
      </c>
      <c r="B117" s="67" t="s">
        <v>36</v>
      </c>
      <c r="C117" s="119" t="s">
        <v>1328</v>
      </c>
      <c r="D117" s="76" t="s">
        <v>1329</v>
      </c>
      <c r="E117" s="76" t="s">
        <v>1330</v>
      </c>
      <c r="F117" s="76" t="s">
        <v>1331</v>
      </c>
      <c r="G117" s="76" t="s">
        <v>1332</v>
      </c>
      <c r="H117" s="76" t="s">
        <v>1333</v>
      </c>
      <c r="I117" s="76" t="s">
        <v>1334</v>
      </c>
      <c r="J117" s="70" t="s">
        <v>610</v>
      </c>
      <c r="K117" s="120">
        <v>0</v>
      </c>
      <c r="L117" s="2">
        <v>710000000</v>
      </c>
      <c r="M117" s="3" t="s">
        <v>33</v>
      </c>
      <c r="N117" s="2" t="s">
        <v>895</v>
      </c>
      <c r="O117" s="3" t="s">
        <v>1129</v>
      </c>
      <c r="P117" s="77" t="s">
        <v>35</v>
      </c>
      <c r="Q117" s="77" t="s">
        <v>1130</v>
      </c>
      <c r="R117" s="70" t="s">
        <v>467</v>
      </c>
      <c r="S117" s="70">
        <v>796</v>
      </c>
      <c r="T117" s="70" t="s">
        <v>1169</v>
      </c>
      <c r="U117" s="70">
        <v>100</v>
      </c>
      <c r="V117" s="71">
        <v>61.919642857142847</v>
      </c>
      <c r="W117" s="71">
        <v>6191.9642857142844</v>
      </c>
      <c r="X117" s="72">
        <v>6934.9999999999991</v>
      </c>
      <c r="Y117" s="77"/>
      <c r="Z117" s="77">
        <v>2014</v>
      </c>
      <c r="AA117" s="77"/>
    </row>
    <row r="118" spans="1:27" ht="63.75" customHeight="1" x14ac:dyDescent="0.2">
      <c r="A118" s="110" t="s">
        <v>1519</v>
      </c>
      <c r="B118" s="67" t="s">
        <v>36</v>
      </c>
      <c r="C118" s="119" t="s">
        <v>1335</v>
      </c>
      <c r="D118" s="76" t="s">
        <v>1336</v>
      </c>
      <c r="E118" s="76" t="s">
        <v>1337</v>
      </c>
      <c r="F118" s="76" t="s">
        <v>1338</v>
      </c>
      <c r="G118" s="76" t="s">
        <v>1339</v>
      </c>
      <c r="H118" s="76" t="s">
        <v>1625</v>
      </c>
      <c r="I118" s="76" t="s">
        <v>1340</v>
      </c>
      <c r="J118" s="70" t="s">
        <v>610</v>
      </c>
      <c r="K118" s="120">
        <v>0</v>
      </c>
      <c r="L118" s="2">
        <v>710000000</v>
      </c>
      <c r="M118" s="3" t="s">
        <v>33</v>
      </c>
      <c r="N118" s="2" t="s">
        <v>895</v>
      </c>
      <c r="O118" s="3" t="s">
        <v>1129</v>
      </c>
      <c r="P118" s="77" t="s">
        <v>35</v>
      </c>
      <c r="Q118" s="77" t="s">
        <v>1130</v>
      </c>
      <c r="R118" s="70" t="s">
        <v>467</v>
      </c>
      <c r="S118" s="70">
        <v>796</v>
      </c>
      <c r="T118" s="70" t="s">
        <v>1169</v>
      </c>
      <c r="U118" s="70">
        <v>25</v>
      </c>
      <c r="V118" s="71">
        <v>42.410714285714285</v>
      </c>
      <c r="W118" s="71">
        <v>1060.2678571428571</v>
      </c>
      <c r="X118" s="72">
        <v>1187.5</v>
      </c>
      <c r="Y118" s="77"/>
      <c r="Z118" s="77">
        <v>2014</v>
      </c>
      <c r="AA118" s="77"/>
    </row>
    <row r="119" spans="1:27" ht="63.75" customHeight="1" x14ac:dyDescent="0.2">
      <c r="A119" s="110" t="s">
        <v>1520</v>
      </c>
      <c r="B119" s="67" t="s">
        <v>36</v>
      </c>
      <c r="C119" s="119" t="s">
        <v>1341</v>
      </c>
      <c r="D119" s="76" t="s">
        <v>1336</v>
      </c>
      <c r="E119" s="76" t="s">
        <v>1337</v>
      </c>
      <c r="F119" s="76" t="s">
        <v>1342</v>
      </c>
      <c r="G119" s="76" t="s">
        <v>1343</v>
      </c>
      <c r="H119" s="76" t="s">
        <v>1344</v>
      </c>
      <c r="I119" s="76" t="s">
        <v>1345</v>
      </c>
      <c r="J119" s="70" t="s">
        <v>610</v>
      </c>
      <c r="K119" s="120">
        <v>0</v>
      </c>
      <c r="L119" s="2">
        <v>710000000</v>
      </c>
      <c r="M119" s="3" t="s">
        <v>33</v>
      </c>
      <c r="N119" s="2" t="s">
        <v>895</v>
      </c>
      <c r="O119" s="3" t="s">
        <v>1129</v>
      </c>
      <c r="P119" s="77" t="s">
        <v>35</v>
      </c>
      <c r="Q119" s="77" t="s">
        <v>1130</v>
      </c>
      <c r="R119" s="70" t="s">
        <v>467</v>
      </c>
      <c r="S119" s="70">
        <v>796</v>
      </c>
      <c r="T119" s="70" t="s">
        <v>1169</v>
      </c>
      <c r="U119" s="70">
        <v>100</v>
      </c>
      <c r="V119" s="71">
        <v>20.535714285714285</v>
      </c>
      <c r="W119" s="71">
        <v>2053.5714285714284</v>
      </c>
      <c r="X119" s="72">
        <v>2300</v>
      </c>
      <c r="Y119" s="77"/>
      <c r="Z119" s="77">
        <v>2014</v>
      </c>
      <c r="AA119" s="77"/>
    </row>
    <row r="120" spans="1:27" ht="63.75" customHeight="1" x14ac:dyDescent="0.2">
      <c r="A120" s="110" t="s">
        <v>1521</v>
      </c>
      <c r="B120" s="67" t="s">
        <v>36</v>
      </c>
      <c r="C120" s="119" t="s">
        <v>1346</v>
      </c>
      <c r="D120" s="76" t="s">
        <v>1329</v>
      </c>
      <c r="E120" s="76" t="s">
        <v>1347</v>
      </c>
      <c r="F120" s="76" t="s">
        <v>1348</v>
      </c>
      <c r="G120" s="76" t="s">
        <v>1349</v>
      </c>
      <c r="H120" s="76" t="s">
        <v>1350</v>
      </c>
      <c r="I120" s="76" t="s">
        <v>1351</v>
      </c>
      <c r="J120" s="70" t="s">
        <v>610</v>
      </c>
      <c r="K120" s="120">
        <v>0</v>
      </c>
      <c r="L120" s="2">
        <v>710000000</v>
      </c>
      <c r="M120" s="3" t="s">
        <v>33</v>
      </c>
      <c r="N120" s="2" t="s">
        <v>895</v>
      </c>
      <c r="O120" s="3" t="s">
        <v>1129</v>
      </c>
      <c r="P120" s="77" t="s">
        <v>35</v>
      </c>
      <c r="Q120" s="77" t="s">
        <v>1130</v>
      </c>
      <c r="R120" s="70" t="s">
        <v>467</v>
      </c>
      <c r="S120" s="70">
        <v>778</v>
      </c>
      <c r="T120" s="70" t="s">
        <v>1216</v>
      </c>
      <c r="U120" s="70">
        <v>100</v>
      </c>
      <c r="V120" s="71">
        <v>26.785714285714285</v>
      </c>
      <c r="W120" s="71">
        <v>2678.5714285714284</v>
      </c>
      <c r="X120" s="72">
        <v>3000</v>
      </c>
      <c r="Y120" s="77"/>
      <c r="Z120" s="77">
        <v>2014</v>
      </c>
      <c r="AA120" s="77"/>
    </row>
    <row r="121" spans="1:27" ht="63.75" customHeight="1" x14ac:dyDescent="0.2">
      <c r="A121" s="110" t="s">
        <v>1522</v>
      </c>
      <c r="B121" s="67" t="s">
        <v>36</v>
      </c>
      <c r="C121" s="119" t="s">
        <v>1352</v>
      </c>
      <c r="D121" s="76" t="s">
        <v>1353</v>
      </c>
      <c r="E121" s="76" t="s">
        <v>1354</v>
      </c>
      <c r="F121" s="76" t="s">
        <v>1355</v>
      </c>
      <c r="G121" s="76" t="s">
        <v>1356</v>
      </c>
      <c r="H121" s="76" t="s">
        <v>1357</v>
      </c>
      <c r="I121" s="76" t="s">
        <v>1358</v>
      </c>
      <c r="J121" s="70" t="s">
        <v>610</v>
      </c>
      <c r="K121" s="120">
        <v>0</v>
      </c>
      <c r="L121" s="2">
        <v>710000000</v>
      </c>
      <c r="M121" s="3" t="s">
        <v>33</v>
      </c>
      <c r="N121" s="2" t="s">
        <v>895</v>
      </c>
      <c r="O121" s="3" t="s">
        <v>1129</v>
      </c>
      <c r="P121" s="77" t="s">
        <v>35</v>
      </c>
      <c r="Q121" s="77" t="s">
        <v>1130</v>
      </c>
      <c r="R121" s="70" t="s">
        <v>467</v>
      </c>
      <c r="S121" s="70">
        <v>796</v>
      </c>
      <c r="T121" s="70" t="s">
        <v>1169</v>
      </c>
      <c r="U121" s="70">
        <v>100</v>
      </c>
      <c r="V121" s="71">
        <v>40.178571428571423</v>
      </c>
      <c r="W121" s="71">
        <v>4017.8571428571422</v>
      </c>
      <c r="X121" s="72">
        <v>4500</v>
      </c>
      <c r="Y121" s="77"/>
      <c r="Z121" s="77">
        <v>2014</v>
      </c>
      <c r="AA121" s="77"/>
    </row>
    <row r="122" spans="1:27" ht="63.75" customHeight="1" x14ac:dyDescent="0.2">
      <c r="A122" s="110" t="s">
        <v>1523</v>
      </c>
      <c r="B122" s="67" t="s">
        <v>36</v>
      </c>
      <c r="C122" s="119" t="s">
        <v>1359</v>
      </c>
      <c r="D122" s="76" t="s">
        <v>1353</v>
      </c>
      <c r="E122" s="76" t="s">
        <v>1354</v>
      </c>
      <c r="F122" s="76" t="s">
        <v>1360</v>
      </c>
      <c r="G122" s="76" t="s">
        <v>1361</v>
      </c>
      <c r="H122" s="76" t="s">
        <v>1362</v>
      </c>
      <c r="I122" s="76" t="s">
        <v>1363</v>
      </c>
      <c r="J122" s="70" t="s">
        <v>610</v>
      </c>
      <c r="K122" s="120">
        <v>0</v>
      </c>
      <c r="L122" s="2">
        <v>710000000</v>
      </c>
      <c r="M122" s="3" t="s">
        <v>33</v>
      </c>
      <c r="N122" s="2" t="s">
        <v>895</v>
      </c>
      <c r="O122" s="3" t="s">
        <v>1129</v>
      </c>
      <c r="P122" s="77" t="s">
        <v>35</v>
      </c>
      <c r="Q122" s="77" t="s">
        <v>1130</v>
      </c>
      <c r="R122" s="70" t="s">
        <v>467</v>
      </c>
      <c r="S122" s="70">
        <v>796</v>
      </c>
      <c r="T122" s="70" t="s">
        <v>1169</v>
      </c>
      <c r="U122" s="70">
        <v>100</v>
      </c>
      <c r="V122" s="71">
        <v>44.642857142857139</v>
      </c>
      <c r="W122" s="71">
        <v>4464.2857142857138</v>
      </c>
      <c r="X122" s="72">
        <v>5000</v>
      </c>
      <c r="Y122" s="77"/>
      <c r="Z122" s="77">
        <v>2014</v>
      </c>
      <c r="AA122" s="77"/>
    </row>
    <row r="123" spans="1:27" ht="63.75" customHeight="1" x14ac:dyDescent="0.2">
      <c r="A123" s="110" t="s">
        <v>1524</v>
      </c>
      <c r="B123" s="67" t="s">
        <v>36</v>
      </c>
      <c r="C123" s="119" t="s">
        <v>1364</v>
      </c>
      <c r="D123" s="76" t="s">
        <v>1353</v>
      </c>
      <c r="E123" s="76" t="s">
        <v>1354</v>
      </c>
      <c r="F123" s="76" t="s">
        <v>1365</v>
      </c>
      <c r="G123" s="76" t="s">
        <v>1366</v>
      </c>
      <c r="H123" s="76" t="s">
        <v>1367</v>
      </c>
      <c r="I123" s="76" t="s">
        <v>1368</v>
      </c>
      <c r="J123" s="70" t="s">
        <v>610</v>
      </c>
      <c r="K123" s="120">
        <v>0</v>
      </c>
      <c r="L123" s="2">
        <v>710000000</v>
      </c>
      <c r="M123" s="3" t="s">
        <v>33</v>
      </c>
      <c r="N123" s="2" t="s">
        <v>895</v>
      </c>
      <c r="O123" s="3" t="s">
        <v>1129</v>
      </c>
      <c r="P123" s="77" t="s">
        <v>35</v>
      </c>
      <c r="Q123" s="77" t="s">
        <v>1130</v>
      </c>
      <c r="R123" s="70" t="s">
        <v>467</v>
      </c>
      <c r="S123" s="70">
        <v>796</v>
      </c>
      <c r="T123" s="70" t="s">
        <v>1169</v>
      </c>
      <c r="U123" s="70">
        <v>100</v>
      </c>
      <c r="V123" s="71">
        <v>97.544642857142847</v>
      </c>
      <c r="W123" s="71">
        <v>9754.4642857142844</v>
      </c>
      <c r="X123" s="72">
        <v>10925</v>
      </c>
      <c r="Y123" s="77"/>
      <c r="Z123" s="77">
        <v>2014</v>
      </c>
      <c r="AA123" s="77"/>
    </row>
    <row r="124" spans="1:27" ht="63.75" customHeight="1" x14ac:dyDescent="0.2">
      <c r="A124" s="110" t="s">
        <v>1525</v>
      </c>
      <c r="B124" s="67" t="s">
        <v>36</v>
      </c>
      <c r="C124" s="119" t="s">
        <v>1369</v>
      </c>
      <c r="D124" s="76" t="s">
        <v>1315</v>
      </c>
      <c r="E124" s="76" t="s">
        <v>1316</v>
      </c>
      <c r="F124" s="76" t="s">
        <v>1370</v>
      </c>
      <c r="G124" s="76" t="s">
        <v>1371</v>
      </c>
      <c r="H124" s="76" t="s">
        <v>1372</v>
      </c>
      <c r="I124" s="76" t="s">
        <v>1373</v>
      </c>
      <c r="J124" s="70" t="s">
        <v>610</v>
      </c>
      <c r="K124" s="120">
        <v>0</v>
      </c>
      <c r="L124" s="2">
        <v>710000000</v>
      </c>
      <c r="M124" s="3" t="s">
        <v>33</v>
      </c>
      <c r="N124" s="2" t="s">
        <v>895</v>
      </c>
      <c r="O124" s="3" t="s">
        <v>1129</v>
      </c>
      <c r="P124" s="77" t="s">
        <v>35</v>
      </c>
      <c r="Q124" s="77" t="s">
        <v>1130</v>
      </c>
      <c r="R124" s="70" t="s">
        <v>467</v>
      </c>
      <c r="S124" s="70">
        <v>5111</v>
      </c>
      <c r="T124" s="70" t="s">
        <v>1132</v>
      </c>
      <c r="U124" s="70">
        <v>200</v>
      </c>
      <c r="V124" s="71">
        <v>43.258928571428569</v>
      </c>
      <c r="W124" s="71">
        <v>8651.7857142857138</v>
      </c>
      <c r="X124" s="72">
        <v>9690</v>
      </c>
      <c r="Y124" s="77"/>
      <c r="Z124" s="77">
        <v>2014</v>
      </c>
      <c r="AA124" s="77"/>
    </row>
    <row r="125" spans="1:27" ht="63.75" customHeight="1" x14ac:dyDescent="0.2">
      <c r="A125" s="110" t="s">
        <v>1526</v>
      </c>
      <c r="B125" s="67" t="s">
        <v>36</v>
      </c>
      <c r="C125" s="119" t="s">
        <v>1374</v>
      </c>
      <c r="D125" s="76" t="s">
        <v>1353</v>
      </c>
      <c r="E125" s="76" t="s">
        <v>1354</v>
      </c>
      <c r="F125" s="76" t="s">
        <v>1375</v>
      </c>
      <c r="G125" s="76" t="s">
        <v>1376</v>
      </c>
      <c r="H125" s="76" t="s">
        <v>1377</v>
      </c>
      <c r="I125" s="76" t="s">
        <v>1378</v>
      </c>
      <c r="J125" s="70" t="s">
        <v>610</v>
      </c>
      <c r="K125" s="120">
        <v>0</v>
      </c>
      <c r="L125" s="2">
        <v>710000000</v>
      </c>
      <c r="M125" s="3" t="s">
        <v>33</v>
      </c>
      <c r="N125" s="2" t="s">
        <v>895</v>
      </c>
      <c r="O125" s="3" t="s">
        <v>1129</v>
      </c>
      <c r="P125" s="77" t="s">
        <v>35</v>
      </c>
      <c r="Q125" s="77" t="s">
        <v>1130</v>
      </c>
      <c r="R125" s="70" t="s">
        <v>467</v>
      </c>
      <c r="S125" s="70">
        <v>796</v>
      </c>
      <c r="T125" s="70" t="s">
        <v>1169</v>
      </c>
      <c r="U125" s="70">
        <v>100</v>
      </c>
      <c r="V125" s="71">
        <v>6.2499999999999991</v>
      </c>
      <c r="W125" s="71">
        <v>624.99999999999989</v>
      </c>
      <c r="X125" s="72">
        <v>699.99999999999989</v>
      </c>
      <c r="Y125" s="77"/>
      <c r="Z125" s="77">
        <v>2014</v>
      </c>
      <c r="AA125" s="77"/>
    </row>
    <row r="126" spans="1:27" ht="63.75" customHeight="1" x14ac:dyDescent="0.2">
      <c r="A126" s="110" t="s">
        <v>1527</v>
      </c>
      <c r="B126" s="67" t="s">
        <v>36</v>
      </c>
      <c r="C126" s="119" t="s">
        <v>1379</v>
      </c>
      <c r="D126" s="76" t="s">
        <v>1380</v>
      </c>
      <c r="E126" s="76" t="s">
        <v>1380</v>
      </c>
      <c r="F126" s="76" t="s">
        <v>1381</v>
      </c>
      <c r="G126" s="76" t="s">
        <v>1382</v>
      </c>
      <c r="H126" s="76" t="s">
        <v>1383</v>
      </c>
      <c r="I126" s="76" t="s">
        <v>1384</v>
      </c>
      <c r="J126" s="70" t="s">
        <v>610</v>
      </c>
      <c r="K126" s="120">
        <v>0</v>
      </c>
      <c r="L126" s="2">
        <v>710000000</v>
      </c>
      <c r="M126" s="3" t="s">
        <v>33</v>
      </c>
      <c r="N126" s="2" t="s">
        <v>895</v>
      </c>
      <c r="O126" s="3" t="s">
        <v>1129</v>
      </c>
      <c r="P126" s="77" t="s">
        <v>35</v>
      </c>
      <c r="Q126" s="77" t="s">
        <v>1130</v>
      </c>
      <c r="R126" s="70" t="s">
        <v>467</v>
      </c>
      <c r="S126" s="70">
        <v>796</v>
      </c>
      <c r="T126" s="70" t="s">
        <v>1169</v>
      </c>
      <c r="U126" s="70">
        <v>100</v>
      </c>
      <c r="V126" s="71">
        <v>1619.2410714285713</v>
      </c>
      <c r="W126" s="71">
        <v>161924.10714285713</v>
      </c>
      <c r="X126" s="72">
        <v>181355</v>
      </c>
      <c r="Y126" s="77"/>
      <c r="Z126" s="77">
        <v>2014</v>
      </c>
      <c r="AA126" s="77"/>
    </row>
    <row r="127" spans="1:27" ht="63.75" customHeight="1" x14ac:dyDescent="0.2">
      <c r="A127" s="110" t="s">
        <v>1528</v>
      </c>
      <c r="B127" s="67" t="s">
        <v>36</v>
      </c>
      <c r="C127" s="119" t="s">
        <v>1385</v>
      </c>
      <c r="D127" s="76" t="s">
        <v>1386</v>
      </c>
      <c r="E127" s="76" t="s">
        <v>1386</v>
      </c>
      <c r="F127" s="76" t="s">
        <v>1387</v>
      </c>
      <c r="G127" s="76" t="s">
        <v>1388</v>
      </c>
      <c r="H127" s="76" t="s">
        <v>1389</v>
      </c>
      <c r="I127" s="76" t="s">
        <v>1390</v>
      </c>
      <c r="J127" s="70" t="s">
        <v>610</v>
      </c>
      <c r="K127" s="120">
        <v>0</v>
      </c>
      <c r="L127" s="2">
        <v>710000000</v>
      </c>
      <c r="M127" s="3" t="s">
        <v>33</v>
      </c>
      <c r="N127" s="2" t="s">
        <v>895</v>
      </c>
      <c r="O127" s="3" t="s">
        <v>1129</v>
      </c>
      <c r="P127" s="77" t="s">
        <v>35</v>
      </c>
      <c r="Q127" s="77" t="s">
        <v>1130</v>
      </c>
      <c r="R127" s="70" t="s">
        <v>467</v>
      </c>
      <c r="S127" s="70">
        <v>796</v>
      </c>
      <c r="T127" s="70" t="s">
        <v>1169</v>
      </c>
      <c r="U127" s="70">
        <v>80</v>
      </c>
      <c r="V127" s="71">
        <v>236.65178571428569</v>
      </c>
      <c r="W127" s="71">
        <v>18932.142857142855</v>
      </c>
      <c r="X127" s="72">
        <v>21204</v>
      </c>
      <c r="Y127" s="77"/>
      <c r="Z127" s="77">
        <v>2014</v>
      </c>
      <c r="AA127" s="77"/>
    </row>
    <row r="128" spans="1:27" ht="63.75" customHeight="1" x14ac:dyDescent="0.2">
      <c r="A128" s="110" t="s">
        <v>1529</v>
      </c>
      <c r="B128" s="67" t="s">
        <v>36</v>
      </c>
      <c r="C128" s="119" t="s">
        <v>1385</v>
      </c>
      <c r="D128" s="76" t="s">
        <v>1386</v>
      </c>
      <c r="E128" s="76" t="s">
        <v>1391</v>
      </c>
      <c r="F128" s="76" t="s">
        <v>1387</v>
      </c>
      <c r="G128" s="76" t="s">
        <v>1388</v>
      </c>
      <c r="H128" s="76" t="s">
        <v>1392</v>
      </c>
      <c r="I128" s="76" t="s">
        <v>1393</v>
      </c>
      <c r="J128" s="70" t="s">
        <v>610</v>
      </c>
      <c r="K128" s="120">
        <v>0</v>
      </c>
      <c r="L128" s="2">
        <v>710000000</v>
      </c>
      <c r="M128" s="3" t="s">
        <v>33</v>
      </c>
      <c r="N128" s="2" t="s">
        <v>895</v>
      </c>
      <c r="O128" s="3" t="s">
        <v>1129</v>
      </c>
      <c r="P128" s="77" t="s">
        <v>35</v>
      </c>
      <c r="Q128" s="77" t="s">
        <v>1130</v>
      </c>
      <c r="R128" s="70" t="s">
        <v>467</v>
      </c>
      <c r="S128" s="70">
        <v>796</v>
      </c>
      <c r="T128" s="70" t="s">
        <v>1169</v>
      </c>
      <c r="U128" s="70">
        <v>40</v>
      </c>
      <c r="V128" s="71">
        <v>330.80357142857133</v>
      </c>
      <c r="W128" s="71">
        <v>13232.142857142853</v>
      </c>
      <c r="X128" s="72">
        <v>14819.999999999996</v>
      </c>
      <c r="Y128" s="77"/>
      <c r="Z128" s="77">
        <v>2014</v>
      </c>
      <c r="AA128" s="77"/>
    </row>
    <row r="129" spans="1:27" ht="63.75" customHeight="1" x14ac:dyDescent="0.2">
      <c r="A129" s="110" t="s">
        <v>1530</v>
      </c>
      <c r="B129" s="67" t="s">
        <v>36</v>
      </c>
      <c r="C129" s="119" t="s">
        <v>1394</v>
      </c>
      <c r="D129" s="76" t="s">
        <v>1395</v>
      </c>
      <c r="E129" s="76" t="s">
        <v>1395</v>
      </c>
      <c r="F129" s="76" t="s">
        <v>1396</v>
      </c>
      <c r="G129" s="76" t="s">
        <v>1397</v>
      </c>
      <c r="H129" s="76" t="s">
        <v>1398</v>
      </c>
      <c r="I129" s="76" t="s">
        <v>1399</v>
      </c>
      <c r="J129" s="70" t="s">
        <v>610</v>
      </c>
      <c r="K129" s="120">
        <v>0</v>
      </c>
      <c r="L129" s="2">
        <v>710000000</v>
      </c>
      <c r="M129" s="3" t="s">
        <v>33</v>
      </c>
      <c r="N129" s="2" t="s">
        <v>895</v>
      </c>
      <c r="O129" s="3" t="s">
        <v>1129</v>
      </c>
      <c r="P129" s="77" t="s">
        <v>35</v>
      </c>
      <c r="Q129" s="77" t="s">
        <v>1130</v>
      </c>
      <c r="R129" s="70" t="s">
        <v>467</v>
      </c>
      <c r="S129" s="70">
        <v>796</v>
      </c>
      <c r="T129" s="70" t="s">
        <v>1169</v>
      </c>
      <c r="U129" s="70">
        <v>30</v>
      </c>
      <c r="V129" s="71">
        <v>2621.4285714285711</v>
      </c>
      <c r="W129" s="71">
        <v>78642.85714285713</v>
      </c>
      <c r="X129" s="72">
        <v>88080</v>
      </c>
      <c r="Y129" s="77"/>
      <c r="Z129" s="77">
        <v>2014</v>
      </c>
      <c r="AA129" s="77"/>
    </row>
    <row r="130" spans="1:27" ht="63.75" customHeight="1" x14ac:dyDescent="0.2">
      <c r="A130" s="110" t="s">
        <v>1531</v>
      </c>
      <c r="B130" s="67" t="s">
        <v>36</v>
      </c>
      <c r="C130" s="119" t="s">
        <v>1400</v>
      </c>
      <c r="D130" s="76" t="s">
        <v>1401</v>
      </c>
      <c r="E130" s="76" t="s">
        <v>1402</v>
      </c>
      <c r="F130" s="76" t="s">
        <v>1403</v>
      </c>
      <c r="G130" s="76" t="s">
        <v>1404</v>
      </c>
      <c r="H130" s="76" t="s">
        <v>1405</v>
      </c>
      <c r="I130" s="76" t="s">
        <v>1406</v>
      </c>
      <c r="J130" s="70" t="s">
        <v>610</v>
      </c>
      <c r="K130" s="120">
        <v>0</v>
      </c>
      <c r="L130" s="2">
        <v>710000000</v>
      </c>
      <c r="M130" s="3" t="s">
        <v>33</v>
      </c>
      <c r="N130" s="2" t="s">
        <v>895</v>
      </c>
      <c r="O130" s="3" t="s">
        <v>1129</v>
      </c>
      <c r="P130" s="77" t="s">
        <v>35</v>
      </c>
      <c r="Q130" s="77" t="s">
        <v>1130</v>
      </c>
      <c r="R130" s="70" t="s">
        <v>467</v>
      </c>
      <c r="S130" s="70">
        <v>796</v>
      </c>
      <c r="T130" s="70" t="s">
        <v>1169</v>
      </c>
      <c r="U130" s="70">
        <v>100</v>
      </c>
      <c r="V130" s="71">
        <v>12.053571428571429</v>
      </c>
      <c r="W130" s="71">
        <v>1205.3571428571429</v>
      </c>
      <c r="X130" s="72">
        <v>1350.0000000000002</v>
      </c>
      <c r="Y130" s="77"/>
      <c r="Z130" s="77">
        <v>2014</v>
      </c>
      <c r="AA130" s="77"/>
    </row>
    <row r="131" spans="1:27" ht="63.75" customHeight="1" x14ac:dyDescent="0.2">
      <c r="A131" s="110" t="s">
        <v>1532</v>
      </c>
      <c r="B131" s="67" t="s">
        <v>36</v>
      </c>
      <c r="C131" s="119" t="s">
        <v>1407</v>
      </c>
      <c r="D131" s="76" t="s">
        <v>1408</v>
      </c>
      <c r="E131" s="76" t="s">
        <v>1409</v>
      </c>
      <c r="F131" s="76" t="s">
        <v>1410</v>
      </c>
      <c r="G131" s="76" t="s">
        <v>1411</v>
      </c>
      <c r="H131" s="76" t="s">
        <v>1412</v>
      </c>
      <c r="I131" s="76" t="s">
        <v>1413</v>
      </c>
      <c r="J131" s="70" t="s">
        <v>610</v>
      </c>
      <c r="K131" s="120">
        <v>0</v>
      </c>
      <c r="L131" s="2">
        <v>710000000</v>
      </c>
      <c r="M131" s="3" t="s">
        <v>33</v>
      </c>
      <c r="N131" s="2" t="s">
        <v>895</v>
      </c>
      <c r="O131" s="3" t="s">
        <v>1129</v>
      </c>
      <c r="P131" s="77" t="s">
        <v>35</v>
      </c>
      <c r="Q131" s="77" t="s">
        <v>1130</v>
      </c>
      <c r="R131" s="70" t="s">
        <v>467</v>
      </c>
      <c r="S131" s="70">
        <v>796</v>
      </c>
      <c r="T131" s="70" t="s">
        <v>1169</v>
      </c>
      <c r="U131" s="70">
        <v>60</v>
      </c>
      <c r="V131" s="71">
        <v>89.285714285714278</v>
      </c>
      <c r="W131" s="71">
        <v>5357.1428571428569</v>
      </c>
      <c r="X131" s="72">
        <v>6000</v>
      </c>
      <c r="Y131" s="77"/>
      <c r="Z131" s="77">
        <v>2014</v>
      </c>
      <c r="AA131" s="77"/>
    </row>
    <row r="132" spans="1:27" ht="63.75" customHeight="1" x14ac:dyDescent="0.2">
      <c r="A132" s="110" t="s">
        <v>1533</v>
      </c>
      <c r="B132" s="67" t="s">
        <v>36</v>
      </c>
      <c r="C132" s="119" t="s">
        <v>1414</v>
      </c>
      <c r="D132" s="76" t="s">
        <v>1415</v>
      </c>
      <c r="E132" s="76" t="s">
        <v>1416</v>
      </c>
      <c r="F132" s="76" t="s">
        <v>1417</v>
      </c>
      <c r="G132" s="76" t="s">
        <v>1418</v>
      </c>
      <c r="H132" s="76" t="s">
        <v>1419</v>
      </c>
      <c r="I132" s="76" t="s">
        <v>1418</v>
      </c>
      <c r="J132" s="70" t="s">
        <v>610</v>
      </c>
      <c r="K132" s="120">
        <v>0</v>
      </c>
      <c r="L132" s="2">
        <v>710000000</v>
      </c>
      <c r="M132" s="3" t="s">
        <v>33</v>
      </c>
      <c r="N132" s="2" t="s">
        <v>895</v>
      </c>
      <c r="O132" s="3" t="s">
        <v>1129</v>
      </c>
      <c r="P132" s="77" t="s">
        <v>35</v>
      </c>
      <c r="Q132" s="77" t="s">
        <v>1130</v>
      </c>
      <c r="R132" s="70" t="s">
        <v>467</v>
      </c>
      <c r="S132" s="70">
        <v>796</v>
      </c>
      <c r="T132" s="70" t="s">
        <v>1169</v>
      </c>
      <c r="U132" s="70">
        <v>300</v>
      </c>
      <c r="V132" s="71">
        <v>22.321428571428569</v>
      </c>
      <c r="W132" s="71">
        <v>6696.4285714285706</v>
      </c>
      <c r="X132" s="72">
        <v>7500</v>
      </c>
      <c r="Y132" s="77"/>
      <c r="Z132" s="77">
        <v>2014</v>
      </c>
      <c r="AA132" s="77"/>
    </row>
    <row r="133" spans="1:27" ht="63.75" customHeight="1" x14ac:dyDescent="0.2">
      <c r="A133" s="110" t="s">
        <v>1534</v>
      </c>
      <c r="B133" s="67" t="s">
        <v>36</v>
      </c>
      <c r="C133" s="119" t="s">
        <v>1420</v>
      </c>
      <c r="D133" s="76" t="s">
        <v>1141</v>
      </c>
      <c r="E133" s="76" t="s">
        <v>1142</v>
      </c>
      <c r="F133" s="76" t="s">
        <v>1421</v>
      </c>
      <c r="G133" s="76" t="s">
        <v>1422</v>
      </c>
      <c r="H133" s="76" t="s">
        <v>1423</v>
      </c>
      <c r="I133" s="76" t="s">
        <v>1424</v>
      </c>
      <c r="J133" s="70" t="s">
        <v>610</v>
      </c>
      <c r="K133" s="120">
        <v>0</v>
      </c>
      <c r="L133" s="2">
        <v>710000000</v>
      </c>
      <c r="M133" s="3" t="s">
        <v>33</v>
      </c>
      <c r="N133" s="2" t="s">
        <v>895</v>
      </c>
      <c r="O133" s="3" t="s">
        <v>1129</v>
      </c>
      <c r="P133" s="77" t="s">
        <v>35</v>
      </c>
      <c r="Q133" s="77" t="s">
        <v>1130</v>
      </c>
      <c r="R133" s="70" t="s">
        <v>467</v>
      </c>
      <c r="S133" s="70">
        <v>5111</v>
      </c>
      <c r="T133" s="70" t="s">
        <v>1132</v>
      </c>
      <c r="U133" s="70">
        <v>200</v>
      </c>
      <c r="V133" s="71">
        <v>312.49999999999994</v>
      </c>
      <c r="W133" s="71">
        <v>62499.999999999985</v>
      </c>
      <c r="X133" s="72">
        <v>69999.999999999985</v>
      </c>
      <c r="Y133" s="77"/>
      <c r="Z133" s="77">
        <v>2014</v>
      </c>
      <c r="AA133" s="77"/>
    </row>
    <row r="134" spans="1:27" ht="63.75" customHeight="1" x14ac:dyDescent="0.2">
      <c r="A134" s="110" t="s">
        <v>1535</v>
      </c>
      <c r="B134" s="67" t="s">
        <v>36</v>
      </c>
      <c r="C134" s="119" t="s">
        <v>1425</v>
      </c>
      <c r="D134" s="76" t="s">
        <v>1426</v>
      </c>
      <c r="E134" s="76" t="s">
        <v>1427</v>
      </c>
      <c r="F134" s="76" t="s">
        <v>1428</v>
      </c>
      <c r="G134" s="76" t="s">
        <v>1429</v>
      </c>
      <c r="H134" s="76" t="s">
        <v>1430</v>
      </c>
      <c r="I134" s="76" t="s">
        <v>1431</v>
      </c>
      <c r="J134" s="70" t="s">
        <v>610</v>
      </c>
      <c r="K134" s="120">
        <v>0</v>
      </c>
      <c r="L134" s="2">
        <v>710000000</v>
      </c>
      <c r="M134" s="3" t="s">
        <v>33</v>
      </c>
      <c r="N134" s="2" t="s">
        <v>895</v>
      </c>
      <c r="O134" s="3" t="s">
        <v>1129</v>
      </c>
      <c r="P134" s="77" t="s">
        <v>35</v>
      </c>
      <c r="Q134" s="77" t="s">
        <v>1130</v>
      </c>
      <c r="R134" s="70" t="s">
        <v>467</v>
      </c>
      <c r="S134" s="70">
        <v>796</v>
      </c>
      <c r="T134" s="70" t="s">
        <v>1169</v>
      </c>
      <c r="U134" s="70">
        <v>30</v>
      </c>
      <c r="V134" s="71">
        <v>1455.5357142857142</v>
      </c>
      <c r="W134" s="71">
        <v>43666.071428571428</v>
      </c>
      <c r="X134" s="72">
        <v>48906</v>
      </c>
      <c r="Y134" s="77"/>
      <c r="Z134" s="77">
        <v>2014</v>
      </c>
      <c r="AA134" s="77"/>
    </row>
    <row r="135" spans="1:27" ht="89.25" customHeight="1" x14ac:dyDescent="0.2">
      <c r="A135" s="110" t="s">
        <v>1536</v>
      </c>
      <c r="B135" s="67" t="s">
        <v>36</v>
      </c>
      <c r="C135" s="119" t="s">
        <v>1432</v>
      </c>
      <c r="D135" s="76" t="s">
        <v>1433</v>
      </c>
      <c r="E135" s="76" t="s">
        <v>1434</v>
      </c>
      <c r="F135" s="76" t="s">
        <v>1435</v>
      </c>
      <c r="G135" s="76" t="s">
        <v>1436</v>
      </c>
      <c r="H135" s="76" t="s">
        <v>1437</v>
      </c>
      <c r="I135" s="76" t="s">
        <v>1438</v>
      </c>
      <c r="J135" s="70" t="s">
        <v>30</v>
      </c>
      <c r="K135" s="120">
        <v>52</v>
      </c>
      <c r="L135" s="2">
        <v>710000000</v>
      </c>
      <c r="M135" s="3" t="s">
        <v>33</v>
      </c>
      <c r="N135" s="2" t="s">
        <v>895</v>
      </c>
      <c r="O135" s="3" t="s">
        <v>1129</v>
      </c>
      <c r="P135" s="77" t="s">
        <v>35</v>
      </c>
      <c r="Q135" s="77" t="s">
        <v>1130</v>
      </c>
      <c r="R135" s="70" t="s">
        <v>1131</v>
      </c>
      <c r="S135" s="70">
        <v>839</v>
      </c>
      <c r="T135" s="70" t="s">
        <v>1439</v>
      </c>
      <c r="U135" s="70">
        <v>42</v>
      </c>
      <c r="V135" s="71">
        <v>23000</v>
      </c>
      <c r="W135" s="71">
        <v>966000</v>
      </c>
      <c r="X135" s="72">
        <v>1081920</v>
      </c>
      <c r="Y135" s="77" t="s">
        <v>1039</v>
      </c>
      <c r="Z135" s="77">
        <v>2014</v>
      </c>
      <c r="AA135" s="77"/>
    </row>
    <row r="136" spans="1:27" ht="409.5" customHeight="1" x14ac:dyDescent="0.2">
      <c r="A136" s="110" t="s">
        <v>1537</v>
      </c>
      <c r="B136" s="67" t="s">
        <v>36</v>
      </c>
      <c r="C136" s="119" t="s">
        <v>1440</v>
      </c>
      <c r="D136" s="76" t="s">
        <v>1441</v>
      </c>
      <c r="E136" s="76" t="s">
        <v>1442</v>
      </c>
      <c r="F136" s="76" t="s">
        <v>1443</v>
      </c>
      <c r="G136" s="76" t="s">
        <v>1442</v>
      </c>
      <c r="H136" s="76" t="s">
        <v>1444</v>
      </c>
      <c r="I136" s="76" t="s">
        <v>1445</v>
      </c>
      <c r="J136" s="70" t="s">
        <v>30</v>
      </c>
      <c r="K136" s="120">
        <v>52</v>
      </c>
      <c r="L136" s="2">
        <v>710000000</v>
      </c>
      <c r="M136" s="3" t="s">
        <v>33</v>
      </c>
      <c r="N136" s="2" t="s">
        <v>895</v>
      </c>
      <c r="O136" s="3" t="s">
        <v>1129</v>
      </c>
      <c r="P136" s="77" t="s">
        <v>35</v>
      </c>
      <c r="Q136" s="77" t="s">
        <v>1130</v>
      </c>
      <c r="R136" s="70" t="s">
        <v>1131</v>
      </c>
      <c r="S136" s="70">
        <v>715</v>
      </c>
      <c r="T136" s="70" t="s">
        <v>1446</v>
      </c>
      <c r="U136" s="70">
        <v>30</v>
      </c>
      <c r="V136" s="71">
        <v>16517.86</v>
      </c>
      <c r="W136" s="71">
        <v>495535.80000000005</v>
      </c>
      <c r="X136" s="72">
        <v>555000.09600000014</v>
      </c>
      <c r="Y136" s="77" t="s">
        <v>1039</v>
      </c>
      <c r="Z136" s="77">
        <v>2014</v>
      </c>
      <c r="AA136" s="77"/>
    </row>
    <row r="137" spans="1:27" ht="63.75" customHeight="1" x14ac:dyDescent="0.2">
      <c r="A137" s="110" t="s">
        <v>1538</v>
      </c>
      <c r="B137" s="67" t="s">
        <v>36</v>
      </c>
      <c r="C137" s="119" t="s">
        <v>1447</v>
      </c>
      <c r="D137" s="76" t="s">
        <v>1448</v>
      </c>
      <c r="E137" s="76" t="s">
        <v>1449</v>
      </c>
      <c r="F137" s="76" t="s">
        <v>1450</v>
      </c>
      <c r="G137" s="76" t="s">
        <v>1451</v>
      </c>
      <c r="H137" s="76" t="s">
        <v>1450</v>
      </c>
      <c r="I137" s="76" t="s">
        <v>1452</v>
      </c>
      <c r="J137" s="70" t="s">
        <v>30</v>
      </c>
      <c r="K137" s="120">
        <v>52</v>
      </c>
      <c r="L137" s="2">
        <v>710000000</v>
      </c>
      <c r="M137" s="3" t="s">
        <v>33</v>
      </c>
      <c r="N137" s="2" t="s">
        <v>895</v>
      </c>
      <c r="O137" s="3" t="s">
        <v>1129</v>
      </c>
      <c r="P137" s="77" t="s">
        <v>35</v>
      </c>
      <c r="Q137" s="77" t="s">
        <v>1130</v>
      </c>
      <c r="R137" s="70" t="s">
        <v>1131</v>
      </c>
      <c r="S137" s="70">
        <v>715</v>
      </c>
      <c r="T137" s="70" t="s">
        <v>1446</v>
      </c>
      <c r="U137" s="70">
        <v>470</v>
      </c>
      <c r="V137" s="71">
        <v>418.75</v>
      </c>
      <c r="W137" s="71">
        <v>196812.5</v>
      </c>
      <c r="X137" s="72">
        <v>220430.00000000003</v>
      </c>
      <c r="Y137" s="77" t="s">
        <v>1039</v>
      </c>
      <c r="Z137" s="77">
        <v>2014</v>
      </c>
      <c r="AA137" s="77"/>
    </row>
    <row r="138" spans="1:27" ht="63.75" customHeight="1" x14ac:dyDescent="0.2">
      <c r="A138" s="110" t="s">
        <v>1539</v>
      </c>
      <c r="B138" s="67" t="s">
        <v>36</v>
      </c>
      <c r="C138" s="119" t="s">
        <v>1453</v>
      </c>
      <c r="D138" s="76" t="s">
        <v>1454</v>
      </c>
      <c r="E138" s="76" t="s">
        <v>1455</v>
      </c>
      <c r="F138" s="76" t="s">
        <v>1456</v>
      </c>
      <c r="G138" s="76" t="s">
        <v>1457</v>
      </c>
      <c r="H138" s="76" t="s">
        <v>1456</v>
      </c>
      <c r="I138" s="76" t="s">
        <v>1458</v>
      </c>
      <c r="J138" s="70" t="s">
        <v>610</v>
      </c>
      <c r="K138" s="120">
        <v>20</v>
      </c>
      <c r="L138" s="2">
        <v>710000000</v>
      </c>
      <c r="M138" s="3" t="s">
        <v>33</v>
      </c>
      <c r="N138" s="2" t="s">
        <v>895</v>
      </c>
      <c r="O138" s="3" t="s">
        <v>1129</v>
      </c>
      <c r="P138" s="77" t="s">
        <v>35</v>
      </c>
      <c r="Q138" s="77" t="s">
        <v>1130</v>
      </c>
      <c r="R138" s="70" t="s">
        <v>1131</v>
      </c>
      <c r="S138" s="70">
        <v>796</v>
      </c>
      <c r="T138" s="70" t="s">
        <v>1169</v>
      </c>
      <c r="U138" s="70">
        <v>24</v>
      </c>
      <c r="V138" s="71">
        <v>2493.75</v>
      </c>
      <c r="W138" s="71">
        <v>0</v>
      </c>
      <c r="X138" s="72">
        <v>0</v>
      </c>
      <c r="Y138" s="77" t="s">
        <v>1039</v>
      </c>
      <c r="Z138" s="77">
        <v>2014</v>
      </c>
      <c r="AA138" s="77"/>
    </row>
    <row r="139" spans="1:27" ht="63.75" customHeight="1" x14ac:dyDescent="0.2">
      <c r="A139" s="110" t="s">
        <v>1727</v>
      </c>
      <c r="B139" s="67" t="s">
        <v>36</v>
      </c>
      <c r="C139" s="119" t="s">
        <v>1453</v>
      </c>
      <c r="D139" s="76" t="s">
        <v>1454</v>
      </c>
      <c r="E139" s="76" t="s">
        <v>1455</v>
      </c>
      <c r="F139" s="76" t="s">
        <v>1456</v>
      </c>
      <c r="G139" s="76" t="s">
        <v>1457</v>
      </c>
      <c r="H139" s="76" t="s">
        <v>1456</v>
      </c>
      <c r="I139" s="76" t="s">
        <v>1458</v>
      </c>
      <c r="J139" s="70" t="s">
        <v>610</v>
      </c>
      <c r="K139" s="120">
        <v>20</v>
      </c>
      <c r="L139" s="2">
        <v>710000000</v>
      </c>
      <c r="M139" s="3" t="s">
        <v>33</v>
      </c>
      <c r="N139" s="2" t="s">
        <v>1597</v>
      </c>
      <c r="O139" s="3" t="s">
        <v>1129</v>
      </c>
      <c r="P139" s="77" t="s">
        <v>35</v>
      </c>
      <c r="Q139" s="77" t="s">
        <v>1711</v>
      </c>
      <c r="R139" s="70" t="s">
        <v>467</v>
      </c>
      <c r="S139" s="70">
        <v>796</v>
      </c>
      <c r="T139" s="70" t="s">
        <v>1169</v>
      </c>
      <c r="U139" s="70">
        <v>24</v>
      </c>
      <c r="V139" s="71">
        <v>2493.75</v>
      </c>
      <c r="W139" s="71">
        <v>59850</v>
      </c>
      <c r="X139" s="72">
        <v>67032</v>
      </c>
      <c r="Y139" s="77"/>
      <c r="Z139" s="77">
        <v>2014</v>
      </c>
      <c r="AA139" s="77" t="s">
        <v>1712</v>
      </c>
    </row>
    <row r="140" spans="1:27" ht="63.75" customHeight="1" x14ac:dyDescent="0.2">
      <c r="A140" s="110" t="s">
        <v>1540</v>
      </c>
      <c r="B140" s="67" t="s">
        <v>36</v>
      </c>
      <c r="C140" s="119" t="s">
        <v>1086</v>
      </c>
      <c r="D140" s="76" t="s">
        <v>1087</v>
      </c>
      <c r="E140" s="76" t="s">
        <v>1087</v>
      </c>
      <c r="F140" s="76" t="s">
        <v>1089</v>
      </c>
      <c r="G140" s="76" t="s">
        <v>1459</v>
      </c>
      <c r="H140" s="76" t="s">
        <v>1460</v>
      </c>
      <c r="I140" s="76" t="s">
        <v>1461</v>
      </c>
      <c r="J140" s="70" t="s">
        <v>610</v>
      </c>
      <c r="K140" s="120">
        <v>20</v>
      </c>
      <c r="L140" s="2">
        <v>710000000</v>
      </c>
      <c r="M140" s="3" t="s">
        <v>33</v>
      </c>
      <c r="N140" s="2" t="s">
        <v>895</v>
      </c>
      <c r="O140" s="3" t="s">
        <v>1129</v>
      </c>
      <c r="P140" s="77" t="s">
        <v>35</v>
      </c>
      <c r="Q140" s="77" t="s">
        <v>1130</v>
      </c>
      <c r="R140" s="70" t="s">
        <v>1131</v>
      </c>
      <c r="S140" s="70">
        <v>796</v>
      </c>
      <c r="T140" s="70" t="s">
        <v>1169</v>
      </c>
      <c r="U140" s="70">
        <v>10</v>
      </c>
      <c r="V140" s="71">
        <v>1875</v>
      </c>
      <c r="W140" s="71">
        <v>0</v>
      </c>
      <c r="X140" s="72">
        <v>0</v>
      </c>
      <c r="Y140" s="77" t="s">
        <v>1039</v>
      </c>
      <c r="Z140" s="77">
        <v>2014</v>
      </c>
      <c r="AA140" s="77"/>
    </row>
    <row r="141" spans="1:27" ht="63.75" customHeight="1" x14ac:dyDescent="0.2">
      <c r="A141" s="110" t="s">
        <v>1728</v>
      </c>
      <c r="B141" s="67" t="s">
        <v>36</v>
      </c>
      <c r="C141" s="119" t="s">
        <v>1086</v>
      </c>
      <c r="D141" s="76" t="s">
        <v>1087</v>
      </c>
      <c r="E141" s="76" t="s">
        <v>1087</v>
      </c>
      <c r="F141" s="76" t="s">
        <v>1089</v>
      </c>
      <c r="G141" s="76" t="s">
        <v>1459</v>
      </c>
      <c r="H141" s="76" t="s">
        <v>1460</v>
      </c>
      <c r="I141" s="76" t="s">
        <v>1461</v>
      </c>
      <c r="J141" s="70" t="s">
        <v>610</v>
      </c>
      <c r="K141" s="120">
        <v>20</v>
      </c>
      <c r="L141" s="2">
        <v>710000000</v>
      </c>
      <c r="M141" s="3" t="s">
        <v>33</v>
      </c>
      <c r="N141" s="2" t="s">
        <v>1597</v>
      </c>
      <c r="O141" s="3" t="s">
        <v>1129</v>
      </c>
      <c r="P141" s="77" t="s">
        <v>35</v>
      </c>
      <c r="Q141" s="77" t="s">
        <v>1711</v>
      </c>
      <c r="R141" s="70" t="s">
        <v>467</v>
      </c>
      <c r="S141" s="70">
        <v>796</v>
      </c>
      <c r="T141" s="70" t="s">
        <v>1169</v>
      </c>
      <c r="U141" s="70">
        <v>10</v>
      </c>
      <c r="V141" s="71">
        <v>1875</v>
      </c>
      <c r="W141" s="71">
        <v>0</v>
      </c>
      <c r="X141" s="72">
        <v>0</v>
      </c>
      <c r="Y141" s="77"/>
      <c r="Z141" s="77">
        <v>2014</v>
      </c>
      <c r="AA141" s="77" t="s">
        <v>1712</v>
      </c>
    </row>
    <row r="142" spans="1:27" ht="63.75" customHeight="1" x14ac:dyDescent="0.2">
      <c r="A142" s="110" t="s">
        <v>1821</v>
      </c>
      <c r="B142" s="67" t="s">
        <v>36</v>
      </c>
      <c r="C142" s="119" t="s">
        <v>1086</v>
      </c>
      <c r="D142" s="76" t="s">
        <v>1087</v>
      </c>
      <c r="E142" s="76" t="s">
        <v>1087</v>
      </c>
      <c r="F142" s="76" t="s">
        <v>1089</v>
      </c>
      <c r="G142" s="76" t="s">
        <v>1459</v>
      </c>
      <c r="H142" s="76" t="s">
        <v>1460</v>
      </c>
      <c r="I142" s="76" t="s">
        <v>1461</v>
      </c>
      <c r="J142" s="70" t="s">
        <v>610</v>
      </c>
      <c r="K142" s="120">
        <v>20</v>
      </c>
      <c r="L142" s="2">
        <v>710000000</v>
      </c>
      <c r="M142" s="3" t="s">
        <v>33</v>
      </c>
      <c r="N142" s="2" t="s">
        <v>1677</v>
      </c>
      <c r="O142" s="3" t="s">
        <v>1129</v>
      </c>
      <c r="P142" s="77" t="s">
        <v>35</v>
      </c>
      <c r="Q142" s="77" t="s">
        <v>1814</v>
      </c>
      <c r="R142" s="70" t="s">
        <v>467</v>
      </c>
      <c r="S142" s="70">
        <v>796</v>
      </c>
      <c r="T142" s="70" t="s">
        <v>1169</v>
      </c>
      <c r="U142" s="70">
        <v>10</v>
      </c>
      <c r="V142" s="71">
        <v>1875</v>
      </c>
      <c r="W142" s="71">
        <v>18750</v>
      </c>
      <c r="X142" s="72">
        <v>21000.000000000004</v>
      </c>
      <c r="Y142" s="77"/>
      <c r="Z142" s="77">
        <v>2014</v>
      </c>
      <c r="AA142" s="77" t="s">
        <v>950</v>
      </c>
    </row>
    <row r="143" spans="1:27" ht="63.75" customHeight="1" x14ac:dyDescent="0.2">
      <c r="A143" s="110" t="s">
        <v>1541</v>
      </c>
      <c r="B143" s="67" t="s">
        <v>36</v>
      </c>
      <c r="C143" s="119" t="s">
        <v>1462</v>
      </c>
      <c r="D143" s="76" t="s">
        <v>1463</v>
      </c>
      <c r="E143" s="76" t="s">
        <v>1464</v>
      </c>
      <c r="F143" s="76" t="s">
        <v>1465</v>
      </c>
      <c r="G143" s="76" t="s">
        <v>1466</v>
      </c>
      <c r="H143" s="76" t="s">
        <v>1467</v>
      </c>
      <c r="I143" s="76" t="s">
        <v>1468</v>
      </c>
      <c r="J143" s="70" t="s">
        <v>610</v>
      </c>
      <c r="K143" s="120">
        <v>0</v>
      </c>
      <c r="L143" s="2">
        <v>710000000</v>
      </c>
      <c r="M143" s="3" t="s">
        <v>33</v>
      </c>
      <c r="N143" s="2" t="s">
        <v>895</v>
      </c>
      <c r="O143" s="3" t="s">
        <v>1129</v>
      </c>
      <c r="P143" s="77" t="s">
        <v>35</v>
      </c>
      <c r="Q143" s="77" t="s">
        <v>1130</v>
      </c>
      <c r="R143" s="70" t="s">
        <v>467</v>
      </c>
      <c r="S143" s="70">
        <v>796</v>
      </c>
      <c r="T143" s="70" t="s">
        <v>1169</v>
      </c>
      <c r="U143" s="70">
        <v>5</v>
      </c>
      <c r="V143" s="71">
        <v>5149.1099999999997</v>
      </c>
      <c r="W143" s="71">
        <v>25745.54</v>
      </c>
      <c r="X143" s="72">
        <v>28835.004800000002</v>
      </c>
      <c r="Y143" s="77"/>
      <c r="Z143" s="77">
        <v>2014</v>
      </c>
      <c r="AA143" s="77"/>
    </row>
    <row r="144" spans="1:27" ht="76.5" customHeight="1" x14ac:dyDescent="0.2">
      <c r="A144" s="110" t="s">
        <v>1542</v>
      </c>
      <c r="B144" s="67" t="s">
        <v>36</v>
      </c>
      <c r="C144" s="119" t="s">
        <v>1469</v>
      </c>
      <c r="D144" s="76" t="s">
        <v>1470</v>
      </c>
      <c r="E144" s="76" t="s">
        <v>1471</v>
      </c>
      <c r="F144" s="76" t="s">
        <v>1472</v>
      </c>
      <c r="G144" s="76" t="s">
        <v>1473</v>
      </c>
      <c r="H144" s="76" t="s">
        <v>1474</v>
      </c>
      <c r="I144" s="76" t="s">
        <v>1475</v>
      </c>
      <c r="J144" s="70" t="s">
        <v>609</v>
      </c>
      <c r="K144" s="120">
        <v>0</v>
      </c>
      <c r="L144" s="2">
        <v>710000000</v>
      </c>
      <c r="M144" s="3" t="s">
        <v>33</v>
      </c>
      <c r="N144" s="2" t="s">
        <v>895</v>
      </c>
      <c r="O144" s="3" t="s">
        <v>1129</v>
      </c>
      <c r="P144" s="77" t="s">
        <v>35</v>
      </c>
      <c r="Q144" s="77" t="s">
        <v>1476</v>
      </c>
      <c r="R144" s="70" t="s">
        <v>467</v>
      </c>
      <c r="S144" s="70">
        <v>796</v>
      </c>
      <c r="T144" s="70" t="s">
        <v>1169</v>
      </c>
      <c r="U144" s="70">
        <v>10</v>
      </c>
      <c r="V144" s="71">
        <v>387000</v>
      </c>
      <c r="W144" s="78">
        <v>3870000</v>
      </c>
      <c r="X144" s="79">
        <v>4334400</v>
      </c>
      <c r="Y144" s="77"/>
      <c r="Z144" s="77">
        <v>2014</v>
      </c>
      <c r="AA144" s="77"/>
    </row>
    <row r="145" spans="1:27" ht="114.75" customHeight="1" x14ac:dyDescent="0.2">
      <c r="A145" s="110" t="s">
        <v>1543</v>
      </c>
      <c r="B145" s="67" t="s">
        <v>36</v>
      </c>
      <c r="C145" s="119" t="s">
        <v>1477</v>
      </c>
      <c r="D145" s="76" t="s">
        <v>1478</v>
      </c>
      <c r="E145" s="76" t="s">
        <v>1479</v>
      </c>
      <c r="F145" s="76" t="s">
        <v>1480</v>
      </c>
      <c r="G145" s="76" t="s">
        <v>1481</v>
      </c>
      <c r="H145" s="76" t="s">
        <v>1482</v>
      </c>
      <c r="I145" s="76" t="s">
        <v>1483</v>
      </c>
      <c r="J145" s="70" t="s">
        <v>609</v>
      </c>
      <c r="K145" s="120">
        <v>0</v>
      </c>
      <c r="L145" s="2">
        <v>710000000</v>
      </c>
      <c r="M145" s="3" t="s">
        <v>33</v>
      </c>
      <c r="N145" s="2" t="s">
        <v>895</v>
      </c>
      <c r="O145" s="3" t="s">
        <v>1129</v>
      </c>
      <c r="P145" s="77" t="s">
        <v>35</v>
      </c>
      <c r="Q145" s="77" t="s">
        <v>1476</v>
      </c>
      <c r="R145" s="70" t="s">
        <v>467</v>
      </c>
      <c r="S145" s="70">
        <v>796</v>
      </c>
      <c r="T145" s="70" t="s">
        <v>1169</v>
      </c>
      <c r="U145" s="70">
        <v>5</v>
      </c>
      <c r="V145" s="71">
        <v>1800000</v>
      </c>
      <c r="W145" s="78">
        <v>0</v>
      </c>
      <c r="X145" s="79">
        <v>0</v>
      </c>
      <c r="Y145" s="77"/>
      <c r="Z145" s="77">
        <v>2014</v>
      </c>
      <c r="AA145" s="77"/>
    </row>
    <row r="146" spans="1:27" ht="114.75" customHeight="1" x14ac:dyDescent="0.2">
      <c r="A146" s="110" t="s">
        <v>1822</v>
      </c>
      <c r="B146" s="67" t="s">
        <v>36</v>
      </c>
      <c r="C146" s="119" t="s">
        <v>1477</v>
      </c>
      <c r="D146" s="76" t="s">
        <v>1478</v>
      </c>
      <c r="E146" s="76" t="s">
        <v>1479</v>
      </c>
      <c r="F146" s="76" t="s">
        <v>1480</v>
      </c>
      <c r="G146" s="76" t="s">
        <v>1481</v>
      </c>
      <c r="H146" s="76" t="s">
        <v>1482</v>
      </c>
      <c r="I146" s="76" t="s">
        <v>1483</v>
      </c>
      <c r="J146" s="70" t="s">
        <v>1657</v>
      </c>
      <c r="K146" s="120">
        <v>0</v>
      </c>
      <c r="L146" s="2">
        <v>710000000</v>
      </c>
      <c r="M146" s="3" t="s">
        <v>33</v>
      </c>
      <c r="N146" s="2" t="s">
        <v>1677</v>
      </c>
      <c r="O146" s="3" t="s">
        <v>1129</v>
      </c>
      <c r="P146" s="77" t="s">
        <v>35</v>
      </c>
      <c r="Q146" s="77" t="s">
        <v>1823</v>
      </c>
      <c r="R146" s="70" t="s">
        <v>467</v>
      </c>
      <c r="S146" s="70">
        <v>796</v>
      </c>
      <c r="T146" s="70" t="s">
        <v>1169</v>
      </c>
      <c r="U146" s="70">
        <v>5</v>
      </c>
      <c r="V146" s="71">
        <v>1800000</v>
      </c>
      <c r="W146" s="78">
        <v>9000000</v>
      </c>
      <c r="X146" s="79">
        <v>10080000.000000002</v>
      </c>
      <c r="Y146" s="77"/>
      <c r="Z146" s="77">
        <v>2014</v>
      </c>
      <c r="AA146" s="77" t="s">
        <v>1730</v>
      </c>
    </row>
    <row r="147" spans="1:27" ht="293.25" customHeight="1" x14ac:dyDescent="0.2">
      <c r="A147" s="110" t="s">
        <v>1544</v>
      </c>
      <c r="B147" s="67" t="s">
        <v>36</v>
      </c>
      <c r="C147" s="119" t="s">
        <v>951</v>
      </c>
      <c r="D147" s="76" t="s">
        <v>1484</v>
      </c>
      <c r="E147" s="76" t="s">
        <v>1484</v>
      </c>
      <c r="F147" s="76" t="s">
        <v>953</v>
      </c>
      <c r="G147" s="76" t="s">
        <v>1485</v>
      </c>
      <c r="H147" s="76" t="s">
        <v>953</v>
      </c>
      <c r="I147" s="76" t="s">
        <v>1485</v>
      </c>
      <c r="J147" s="70" t="s">
        <v>609</v>
      </c>
      <c r="K147" s="120">
        <v>0</v>
      </c>
      <c r="L147" s="2">
        <v>710000000</v>
      </c>
      <c r="M147" s="3" t="s">
        <v>33</v>
      </c>
      <c r="N147" s="2" t="s">
        <v>895</v>
      </c>
      <c r="O147" s="3" t="s">
        <v>1129</v>
      </c>
      <c r="P147" s="77" t="s">
        <v>35</v>
      </c>
      <c r="Q147" s="77" t="s">
        <v>1476</v>
      </c>
      <c r="R147" s="70" t="s">
        <v>467</v>
      </c>
      <c r="S147" s="70">
        <v>796</v>
      </c>
      <c r="T147" s="70" t="s">
        <v>1169</v>
      </c>
      <c r="U147" s="70">
        <v>1</v>
      </c>
      <c r="V147" s="71">
        <v>20466108.93</v>
      </c>
      <c r="W147" s="78">
        <v>20466108.93</v>
      </c>
      <c r="X147" s="79">
        <v>22922042.001600001</v>
      </c>
      <c r="Y147" s="77"/>
      <c r="Z147" s="77">
        <v>2014</v>
      </c>
      <c r="AA147" s="77"/>
    </row>
    <row r="148" spans="1:27" ht="51" customHeight="1" x14ac:dyDescent="0.2">
      <c r="A148" s="80" t="s">
        <v>1740</v>
      </c>
      <c r="B148" s="2" t="s">
        <v>36</v>
      </c>
      <c r="C148" s="81" t="s">
        <v>1741</v>
      </c>
      <c r="D148" s="81" t="s">
        <v>1742</v>
      </c>
      <c r="E148" s="81" t="s">
        <v>1743</v>
      </c>
      <c r="F148" s="117" t="s">
        <v>1744</v>
      </c>
      <c r="G148" s="117" t="s">
        <v>1745</v>
      </c>
      <c r="H148" s="117" t="s">
        <v>1746</v>
      </c>
      <c r="I148" s="117" t="s">
        <v>1747</v>
      </c>
      <c r="J148" s="24" t="s">
        <v>1657</v>
      </c>
      <c r="K148" s="81">
        <v>0</v>
      </c>
      <c r="L148" s="2">
        <v>710000000</v>
      </c>
      <c r="M148" s="3" t="s">
        <v>33</v>
      </c>
      <c r="N148" s="81" t="s">
        <v>879</v>
      </c>
      <c r="O148" s="4" t="s">
        <v>1748</v>
      </c>
      <c r="P148" s="4" t="s">
        <v>35</v>
      </c>
      <c r="Q148" s="4" t="s">
        <v>1749</v>
      </c>
      <c r="R148" s="4" t="s">
        <v>467</v>
      </c>
      <c r="S148" s="24">
        <v>796</v>
      </c>
      <c r="T148" s="81" t="s">
        <v>468</v>
      </c>
      <c r="U148" s="24">
        <v>1</v>
      </c>
      <c r="V148" s="121">
        <f>21529665</f>
        <v>21529665</v>
      </c>
      <c r="W148" s="121">
        <f>U148*V148</f>
        <v>21529665</v>
      </c>
      <c r="X148" s="121">
        <f>W148*1.12</f>
        <v>24113224.800000001</v>
      </c>
      <c r="Y148" s="122"/>
      <c r="Z148" s="24">
        <v>2014</v>
      </c>
      <c r="AA148" s="123"/>
    </row>
    <row r="149" spans="1:27" ht="63.75" customHeight="1" x14ac:dyDescent="0.2">
      <c r="A149" s="80" t="s">
        <v>1750</v>
      </c>
      <c r="B149" s="2" t="s">
        <v>36</v>
      </c>
      <c r="C149" s="81" t="s">
        <v>1741</v>
      </c>
      <c r="D149" s="81" t="s">
        <v>1742</v>
      </c>
      <c r="E149" s="81" t="s">
        <v>1743</v>
      </c>
      <c r="F149" s="117" t="s">
        <v>1744</v>
      </c>
      <c r="G149" s="117" t="s">
        <v>1745</v>
      </c>
      <c r="H149" s="117" t="s">
        <v>1751</v>
      </c>
      <c r="I149" s="117" t="s">
        <v>1752</v>
      </c>
      <c r="J149" s="24" t="s">
        <v>1657</v>
      </c>
      <c r="K149" s="81">
        <v>0</v>
      </c>
      <c r="L149" s="2">
        <v>710000000</v>
      </c>
      <c r="M149" s="3" t="s">
        <v>33</v>
      </c>
      <c r="N149" s="81" t="s">
        <v>879</v>
      </c>
      <c r="O149" s="4" t="s">
        <v>1748</v>
      </c>
      <c r="P149" s="4" t="s">
        <v>35</v>
      </c>
      <c r="Q149" s="4" t="s">
        <v>1749</v>
      </c>
      <c r="R149" s="4" t="s">
        <v>467</v>
      </c>
      <c r="S149" s="24">
        <v>796</v>
      </c>
      <c r="T149" s="81" t="s">
        <v>468</v>
      </c>
      <c r="U149" s="24">
        <v>32</v>
      </c>
      <c r="V149" s="121">
        <f>69678480/U149</f>
        <v>2177452.5</v>
      </c>
      <c r="W149" s="121">
        <f>U149*V149</f>
        <v>69678480</v>
      </c>
      <c r="X149" s="121">
        <f>W149*1.12</f>
        <v>78039897.600000009</v>
      </c>
      <c r="Y149" s="122"/>
      <c r="Z149" s="24">
        <v>2014</v>
      </c>
      <c r="AA149" s="123"/>
    </row>
    <row r="150" spans="1:27" ht="51" customHeight="1" x14ac:dyDescent="0.2">
      <c r="A150" s="80" t="s">
        <v>1753</v>
      </c>
      <c r="B150" s="2" t="s">
        <v>36</v>
      </c>
      <c r="C150" s="81" t="s">
        <v>1741</v>
      </c>
      <c r="D150" s="81" t="s">
        <v>1742</v>
      </c>
      <c r="E150" s="81" t="s">
        <v>1743</v>
      </c>
      <c r="F150" s="117" t="s">
        <v>1744</v>
      </c>
      <c r="G150" s="117" t="s">
        <v>1745</v>
      </c>
      <c r="H150" s="117" t="s">
        <v>1754</v>
      </c>
      <c r="I150" s="117" t="s">
        <v>1755</v>
      </c>
      <c r="J150" s="24" t="s">
        <v>1657</v>
      </c>
      <c r="K150" s="81">
        <v>0</v>
      </c>
      <c r="L150" s="2">
        <v>710000000</v>
      </c>
      <c r="M150" s="3" t="s">
        <v>33</v>
      </c>
      <c r="N150" s="81" t="s">
        <v>879</v>
      </c>
      <c r="O150" s="4" t="s">
        <v>1748</v>
      </c>
      <c r="P150" s="4" t="s">
        <v>35</v>
      </c>
      <c r="Q150" s="4" t="s">
        <v>1749</v>
      </c>
      <c r="R150" s="4" t="s">
        <v>467</v>
      </c>
      <c r="S150" s="24">
        <v>796</v>
      </c>
      <c r="T150" s="81" t="s">
        <v>468</v>
      </c>
      <c r="U150" s="24">
        <v>1</v>
      </c>
      <c r="V150" s="121">
        <f>32490600/U150</f>
        <v>32490600</v>
      </c>
      <c r="W150" s="121">
        <f>U150*V150</f>
        <v>32490600</v>
      </c>
      <c r="X150" s="121">
        <f>W150*1.12</f>
        <v>36389472</v>
      </c>
      <c r="Y150" s="122"/>
      <c r="Z150" s="24">
        <v>2014</v>
      </c>
      <c r="AA150" s="123"/>
    </row>
    <row r="151" spans="1:27" ht="63.75" customHeight="1" x14ac:dyDescent="0.2">
      <c r="A151" s="80" t="s">
        <v>1836</v>
      </c>
      <c r="B151" s="67" t="s">
        <v>36</v>
      </c>
      <c r="C151" s="119" t="s">
        <v>28</v>
      </c>
      <c r="D151" s="77" t="s">
        <v>29</v>
      </c>
      <c r="E151" s="77" t="s">
        <v>29</v>
      </c>
      <c r="F151" s="77" t="s">
        <v>1837</v>
      </c>
      <c r="G151" s="77" t="s">
        <v>192</v>
      </c>
      <c r="H151" s="77" t="s">
        <v>38</v>
      </c>
      <c r="I151" s="77" t="s">
        <v>193</v>
      </c>
      <c r="J151" s="70" t="s">
        <v>30</v>
      </c>
      <c r="K151" s="120">
        <v>100</v>
      </c>
      <c r="L151" s="2">
        <v>710000000</v>
      </c>
      <c r="M151" s="3" t="s">
        <v>33</v>
      </c>
      <c r="N151" s="2" t="s">
        <v>1838</v>
      </c>
      <c r="O151" s="3" t="s">
        <v>33</v>
      </c>
      <c r="P151" s="77" t="s">
        <v>35</v>
      </c>
      <c r="Q151" s="77" t="s">
        <v>70</v>
      </c>
      <c r="R151" s="70" t="s">
        <v>443</v>
      </c>
      <c r="S151" s="70">
        <v>112</v>
      </c>
      <c r="T151" s="70" t="s">
        <v>32</v>
      </c>
      <c r="U151" s="70">
        <v>70000</v>
      </c>
      <c r="V151" s="71">
        <v>133.92857140000001</v>
      </c>
      <c r="W151" s="78">
        <v>0</v>
      </c>
      <c r="X151" s="79">
        <f>W151*1.12</f>
        <v>0</v>
      </c>
      <c r="Y151" s="77" t="s">
        <v>607</v>
      </c>
      <c r="Z151" s="77">
        <v>2014</v>
      </c>
      <c r="AA151" s="77"/>
    </row>
    <row r="152" spans="1:27" ht="63.75" customHeight="1" x14ac:dyDescent="0.2">
      <c r="A152" s="80" t="s">
        <v>1881</v>
      </c>
      <c r="B152" s="67" t="s">
        <v>36</v>
      </c>
      <c r="C152" s="119" t="s">
        <v>28</v>
      </c>
      <c r="D152" s="77" t="s">
        <v>29</v>
      </c>
      <c r="E152" s="77" t="s">
        <v>29</v>
      </c>
      <c r="F152" s="77" t="s">
        <v>1837</v>
      </c>
      <c r="G152" s="77" t="s">
        <v>192</v>
      </c>
      <c r="H152" s="77" t="s">
        <v>38</v>
      </c>
      <c r="I152" s="77" t="s">
        <v>193</v>
      </c>
      <c r="J152" s="70" t="s">
        <v>30</v>
      </c>
      <c r="K152" s="120">
        <v>100</v>
      </c>
      <c r="L152" s="2">
        <v>710000000</v>
      </c>
      <c r="M152" s="3" t="s">
        <v>33</v>
      </c>
      <c r="N152" s="81" t="s">
        <v>1677</v>
      </c>
      <c r="O152" s="3" t="s">
        <v>33</v>
      </c>
      <c r="P152" s="77" t="s">
        <v>35</v>
      </c>
      <c r="Q152" s="77" t="s">
        <v>1882</v>
      </c>
      <c r="R152" s="70" t="s">
        <v>443</v>
      </c>
      <c r="S152" s="70">
        <v>112</v>
      </c>
      <c r="T152" s="70" t="s">
        <v>32</v>
      </c>
      <c r="U152" s="70">
        <v>27600</v>
      </c>
      <c r="V152" s="71">
        <v>133.92857140000001</v>
      </c>
      <c r="W152" s="78">
        <f>U152*V152</f>
        <v>3696428.57064</v>
      </c>
      <c r="X152" s="79">
        <f>W152*1.12</f>
        <v>4139999.9991168003</v>
      </c>
      <c r="Y152" s="77" t="s">
        <v>607</v>
      </c>
      <c r="Z152" s="77">
        <v>2014</v>
      </c>
      <c r="AA152" s="77" t="s">
        <v>1883</v>
      </c>
    </row>
    <row r="153" spans="1:27" ht="63.75" customHeight="1" x14ac:dyDescent="0.2">
      <c r="A153" s="80" t="s">
        <v>1947</v>
      </c>
      <c r="B153" s="67" t="s">
        <v>36</v>
      </c>
      <c r="C153" s="124" t="s">
        <v>1891</v>
      </c>
      <c r="D153" s="77" t="s">
        <v>1892</v>
      </c>
      <c r="E153" s="77" t="s">
        <v>1893</v>
      </c>
      <c r="F153" s="77" t="s">
        <v>1894</v>
      </c>
      <c r="G153" s="77" t="s">
        <v>1895</v>
      </c>
      <c r="H153" s="77" t="s">
        <v>1896</v>
      </c>
      <c r="I153" s="77" t="s">
        <v>1897</v>
      </c>
      <c r="J153" s="70" t="s">
        <v>610</v>
      </c>
      <c r="K153" s="120">
        <v>0</v>
      </c>
      <c r="L153" s="2">
        <v>710000000</v>
      </c>
      <c r="M153" s="3" t="s">
        <v>33</v>
      </c>
      <c r="N153" s="81" t="s">
        <v>1677</v>
      </c>
      <c r="O153" s="3" t="s">
        <v>66</v>
      </c>
      <c r="P153" s="77" t="s">
        <v>35</v>
      </c>
      <c r="Q153" s="77" t="s">
        <v>1898</v>
      </c>
      <c r="R153" s="70" t="s">
        <v>31</v>
      </c>
      <c r="S153" s="70">
        <v>839</v>
      </c>
      <c r="T153" s="70" t="s">
        <v>1045</v>
      </c>
      <c r="U153" s="70">
        <v>26</v>
      </c>
      <c r="V153" s="71">
        <v>13000</v>
      </c>
      <c r="W153" s="78">
        <f>U153*V153</f>
        <v>338000</v>
      </c>
      <c r="X153" s="79">
        <f t="shared" ref="X153:X161" si="3">W153*1.12</f>
        <v>378560.00000000006</v>
      </c>
      <c r="Y153" s="77"/>
      <c r="Z153" s="77">
        <v>2014</v>
      </c>
      <c r="AA153" s="77"/>
    </row>
    <row r="154" spans="1:27" ht="63.75" customHeight="1" x14ac:dyDescent="0.2">
      <c r="A154" s="80" t="s">
        <v>1948</v>
      </c>
      <c r="B154" s="67" t="s">
        <v>36</v>
      </c>
      <c r="C154" s="124" t="s">
        <v>1899</v>
      </c>
      <c r="D154" s="77" t="s">
        <v>1047</v>
      </c>
      <c r="E154" s="77" t="s">
        <v>1047</v>
      </c>
      <c r="F154" s="77" t="s">
        <v>1900</v>
      </c>
      <c r="G154" s="77" t="s">
        <v>1901</v>
      </c>
      <c r="H154" s="77" t="s">
        <v>1902</v>
      </c>
      <c r="I154" s="77" t="s">
        <v>1903</v>
      </c>
      <c r="J154" s="70" t="s">
        <v>610</v>
      </c>
      <c r="K154" s="120">
        <v>0</v>
      </c>
      <c r="L154" s="2">
        <v>710000000</v>
      </c>
      <c r="M154" s="3" t="s">
        <v>33</v>
      </c>
      <c r="N154" s="81" t="s">
        <v>1677</v>
      </c>
      <c r="O154" s="3" t="s">
        <v>66</v>
      </c>
      <c r="P154" s="77" t="s">
        <v>35</v>
      </c>
      <c r="Q154" s="77" t="s">
        <v>1898</v>
      </c>
      <c r="R154" s="70" t="s">
        <v>31</v>
      </c>
      <c r="S154" s="70">
        <v>796</v>
      </c>
      <c r="T154" s="70" t="s">
        <v>468</v>
      </c>
      <c r="U154" s="70">
        <v>38</v>
      </c>
      <c r="V154" s="71">
        <v>8000</v>
      </c>
      <c r="W154" s="78">
        <f>U154*V154</f>
        <v>304000</v>
      </c>
      <c r="X154" s="79">
        <f t="shared" si="3"/>
        <v>340480.00000000006</v>
      </c>
      <c r="Y154" s="77"/>
      <c r="Z154" s="77">
        <v>2014</v>
      </c>
      <c r="AA154" s="77"/>
    </row>
    <row r="155" spans="1:27" ht="63.75" customHeight="1" x14ac:dyDescent="0.2">
      <c r="A155" s="80" t="s">
        <v>1949</v>
      </c>
      <c r="B155" s="67" t="s">
        <v>36</v>
      </c>
      <c r="C155" s="124" t="s">
        <v>1904</v>
      </c>
      <c r="D155" s="77" t="s">
        <v>1047</v>
      </c>
      <c r="E155" s="77" t="s">
        <v>1047</v>
      </c>
      <c r="F155" s="77" t="s">
        <v>1905</v>
      </c>
      <c r="G155" s="77" t="s">
        <v>1906</v>
      </c>
      <c r="H155" s="77" t="s">
        <v>1902</v>
      </c>
      <c r="I155" s="77" t="s">
        <v>1903</v>
      </c>
      <c r="J155" s="70" t="s">
        <v>610</v>
      </c>
      <c r="K155" s="120">
        <v>0</v>
      </c>
      <c r="L155" s="2">
        <v>710000000</v>
      </c>
      <c r="M155" s="3" t="s">
        <v>33</v>
      </c>
      <c r="N155" s="81" t="s">
        <v>1677</v>
      </c>
      <c r="O155" s="3" t="s">
        <v>66</v>
      </c>
      <c r="P155" s="77" t="s">
        <v>35</v>
      </c>
      <c r="Q155" s="77" t="s">
        <v>1898</v>
      </c>
      <c r="R155" s="70" t="s">
        <v>31</v>
      </c>
      <c r="S155" s="70">
        <v>796</v>
      </c>
      <c r="T155" s="70" t="s">
        <v>468</v>
      </c>
      <c r="U155" s="70">
        <v>14</v>
      </c>
      <c r="V155" s="71">
        <v>8000</v>
      </c>
      <c r="W155" s="78">
        <f t="shared" ref="W155:W162" si="4">U155*V155</f>
        <v>112000</v>
      </c>
      <c r="X155" s="79">
        <f t="shared" si="3"/>
        <v>125440.00000000001</v>
      </c>
      <c r="Y155" s="77"/>
      <c r="Z155" s="77">
        <v>2014</v>
      </c>
      <c r="AA155" s="77"/>
    </row>
    <row r="156" spans="1:27" ht="63.75" customHeight="1" x14ac:dyDescent="0.2">
      <c r="A156" s="80" t="s">
        <v>1950</v>
      </c>
      <c r="B156" s="67" t="s">
        <v>36</v>
      </c>
      <c r="C156" s="124" t="s">
        <v>1907</v>
      </c>
      <c r="D156" s="77" t="s">
        <v>1908</v>
      </c>
      <c r="E156" s="77" t="s">
        <v>1909</v>
      </c>
      <c r="F156" s="77" t="s">
        <v>1910</v>
      </c>
      <c r="G156" s="77" t="s">
        <v>1911</v>
      </c>
      <c r="H156" s="77" t="s">
        <v>1912</v>
      </c>
      <c r="I156" s="77" t="s">
        <v>1913</v>
      </c>
      <c r="J156" s="70" t="s">
        <v>610</v>
      </c>
      <c r="K156" s="120">
        <v>0</v>
      </c>
      <c r="L156" s="2">
        <v>710000000</v>
      </c>
      <c r="M156" s="3" t="s">
        <v>33</v>
      </c>
      <c r="N156" s="81" t="s">
        <v>1677</v>
      </c>
      <c r="O156" s="3" t="s">
        <v>66</v>
      </c>
      <c r="P156" s="77" t="s">
        <v>35</v>
      </c>
      <c r="Q156" s="77" t="s">
        <v>1898</v>
      </c>
      <c r="R156" s="70" t="s">
        <v>31</v>
      </c>
      <c r="S156" s="70">
        <v>715</v>
      </c>
      <c r="T156" s="70" t="s">
        <v>1060</v>
      </c>
      <c r="U156" s="70">
        <v>38</v>
      </c>
      <c r="V156" s="71">
        <v>18000</v>
      </c>
      <c r="W156" s="78">
        <f t="shared" si="4"/>
        <v>684000</v>
      </c>
      <c r="X156" s="79">
        <f t="shared" si="3"/>
        <v>766080.00000000012</v>
      </c>
      <c r="Y156" s="77"/>
      <c r="Z156" s="77">
        <v>2014</v>
      </c>
      <c r="AA156" s="77"/>
    </row>
    <row r="157" spans="1:27" ht="63.75" customHeight="1" x14ac:dyDescent="0.2">
      <c r="A157" s="80" t="s">
        <v>1951</v>
      </c>
      <c r="B157" s="67" t="s">
        <v>36</v>
      </c>
      <c r="C157" s="124" t="s">
        <v>1914</v>
      </c>
      <c r="D157" s="77" t="s">
        <v>1908</v>
      </c>
      <c r="E157" s="77" t="s">
        <v>1909</v>
      </c>
      <c r="F157" s="77" t="s">
        <v>1915</v>
      </c>
      <c r="G157" s="77" t="s">
        <v>1906</v>
      </c>
      <c r="H157" s="77" t="s">
        <v>1912</v>
      </c>
      <c r="I157" s="77" t="s">
        <v>1913</v>
      </c>
      <c r="J157" s="70" t="s">
        <v>610</v>
      </c>
      <c r="K157" s="120">
        <v>0</v>
      </c>
      <c r="L157" s="2">
        <v>710000000</v>
      </c>
      <c r="M157" s="3" t="s">
        <v>33</v>
      </c>
      <c r="N157" s="81" t="s">
        <v>1677</v>
      </c>
      <c r="O157" s="3" t="s">
        <v>66</v>
      </c>
      <c r="P157" s="77" t="s">
        <v>35</v>
      </c>
      <c r="Q157" s="77" t="s">
        <v>1898</v>
      </c>
      <c r="R157" s="70" t="s">
        <v>31</v>
      </c>
      <c r="S157" s="70">
        <v>715</v>
      </c>
      <c r="T157" s="70" t="s">
        <v>1060</v>
      </c>
      <c r="U157" s="70">
        <v>14</v>
      </c>
      <c r="V157" s="71">
        <v>18000</v>
      </c>
      <c r="W157" s="78">
        <f t="shared" si="4"/>
        <v>252000</v>
      </c>
      <c r="X157" s="79">
        <f t="shared" si="3"/>
        <v>282240</v>
      </c>
      <c r="Y157" s="77"/>
      <c r="Z157" s="77">
        <v>2014</v>
      </c>
      <c r="AA157" s="77"/>
    </row>
    <row r="158" spans="1:27" ht="63.75" customHeight="1" x14ac:dyDescent="0.2">
      <c r="A158" s="80" t="s">
        <v>1952</v>
      </c>
      <c r="B158" s="67" t="s">
        <v>36</v>
      </c>
      <c r="C158" s="124" t="s">
        <v>1916</v>
      </c>
      <c r="D158" s="77" t="s">
        <v>1917</v>
      </c>
      <c r="E158" s="77" t="s">
        <v>1918</v>
      </c>
      <c r="F158" s="77" t="s">
        <v>1919</v>
      </c>
      <c r="G158" s="77" t="s">
        <v>1920</v>
      </c>
      <c r="H158" s="77" t="s">
        <v>1921</v>
      </c>
      <c r="I158" s="77" t="s">
        <v>1922</v>
      </c>
      <c r="J158" s="70" t="s">
        <v>610</v>
      </c>
      <c r="K158" s="120">
        <v>0</v>
      </c>
      <c r="L158" s="2">
        <v>710000000</v>
      </c>
      <c r="M158" s="3" t="s">
        <v>33</v>
      </c>
      <c r="N158" s="81" t="s">
        <v>1677</v>
      </c>
      <c r="O158" s="3" t="s">
        <v>66</v>
      </c>
      <c r="P158" s="77" t="s">
        <v>35</v>
      </c>
      <c r="Q158" s="77" t="s">
        <v>1898</v>
      </c>
      <c r="R158" s="70" t="s">
        <v>31</v>
      </c>
      <c r="S158" s="70">
        <v>839</v>
      </c>
      <c r="T158" s="70" t="s">
        <v>1045</v>
      </c>
      <c r="U158" s="70">
        <v>38</v>
      </c>
      <c r="V158" s="71">
        <v>22000</v>
      </c>
      <c r="W158" s="78">
        <f t="shared" si="4"/>
        <v>836000</v>
      </c>
      <c r="X158" s="79">
        <f t="shared" si="3"/>
        <v>936320.00000000012</v>
      </c>
      <c r="Y158" s="77"/>
      <c r="Z158" s="77">
        <v>2014</v>
      </c>
      <c r="AA158" s="77"/>
    </row>
    <row r="159" spans="1:27" ht="63.75" customHeight="1" x14ac:dyDescent="0.2">
      <c r="A159" s="80" t="s">
        <v>1953</v>
      </c>
      <c r="B159" s="67" t="s">
        <v>36</v>
      </c>
      <c r="C159" s="124" t="s">
        <v>1923</v>
      </c>
      <c r="D159" s="77" t="s">
        <v>1917</v>
      </c>
      <c r="E159" s="77" t="s">
        <v>1918</v>
      </c>
      <c r="F159" s="77" t="s">
        <v>1924</v>
      </c>
      <c r="G159" s="77" t="s">
        <v>1925</v>
      </c>
      <c r="H159" s="77" t="s">
        <v>1926</v>
      </c>
      <c r="I159" s="77" t="s">
        <v>1922</v>
      </c>
      <c r="J159" s="70" t="s">
        <v>610</v>
      </c>
      <c r="K159" s="120">
        <v>0</v>
      </c>
      <c r="L159" s="2">
        <v>710000000</v>
      </c>
      <c r="M159" s="3" t="s">
        <v>33</v>
      </c>
      <c r="N159" s="81" t="s">
        <v>1677</v>
      </c>
      <c r="O159" s="3" t="s">
        <v>66</v>
      </c>
      <c r="P159" s="77" t="s">
        <v>35</v>
      </c>
      <c r="Q159" s="77" t="s">
        <v>1898</v>
      </c>
      <c r="R159" s="70" t="s">
        <v>31</v>
      </c>
      <c r="S159" s="70">
        <v>839</v>
      </c>
      <c r="T159" s="70" t="s">
        <v>1045</v>
      </c>
      <c r="U159" s="70">
        <v>14</v>
      </c>
      <c r="V159" s="71">
        <v>22000</v>
      </c>
      <c r="W159" s="78">
        <f t="shared" si="4"/>
        <v>308000</v>
      </c>
      <c r="X159" s="79">
        <f t="shared" si="3"/>
        <v>344960.00000000006</v>
      </c>
      <c r="Y159" s="77"/>
      <c r="Z159" s="77">
        <v>2014</v>
      </c>
      <c r="AA159" s="77"/>
    </row>
    <row r="160" spans="1:27" ht="63.75" customHeight="1" x14ac:dyDescent="0.2">
      <c r="A160" s="80" t="s">
        <v>1954</v>
      </c>
      <c r="B160" s="67" t="s">
        <v>36</v>
      </c>
      <c r="C160" s="124" t="s">
        <v>1927</v>
      </c>
      <c r="D160" s="77" t="s">
        <v>1928</v>
      </c>
      <c r="E160" s="77" t="s">
        <v>1928</v>
      </c>
      <c r="F160" s="77" t="s">
        <v>1929</v>
      </c>
      <c r="G160" s="77" t="s">
        <v>1930</v>
      </c>
      <c r="H160" s="77" t="s">
        <v>1931</v>
      </c>
      <c r="I160" s="77" t="s">
        <v>1932</v>
      </c>
      <c r="J160" s="70" t="s">
        <v>610</v>
      </c>
      <c r="K160" s="120">
        <v>0</v>
      </c>
      <c r="L160" s="2">
        <v>710000000</v>
      </c>
      <c r="M160" s="3" t="s">
        <v>33</v>
      </c>
      <c r="N160" s="81" t="s">
        <v>1677</v>
      </c>
      <c r="O160" s="3" t="s">
        <v>66</v>
      </c>
      <c r="P160" s="77" t="s">
        <v>35</v>
      </c>
      <c r="Q160" s="77" t="s">
        <v>1898</v>
      </c>
      <c r="R160" s="70" t="s">
        <v>31</v>
      </c>
      <c r="S160" s="70">
        <v>839</v>
      </c>
      <c r="T160" s="70" t="s">
        <v>1045</v>
      </c>
      <c r="U160" s="70">
        <v>6</v>
      </c>
      <c r="V160" s="71">
        <v>9000</v>
      </c>
      <c r="W160" s="78">
        <f t="shared" si="4"/>
        <v>54000</v>
      </c>
      <c r="X160" s="79">
        <f t="shared" si="3"/>
        <v>60480.000000000007</v>
      </c>
      <c r="Y160" s="77"/>
      <c r="Z160" s="77">
        <v>2014</v>
      </c>
      <c r="AA160" s="77"/>
    </row>
    <row r="161" spans="1:27" ht="63.75" customHeight="1" x14ac:dyDescent="0.2">
      <c r="A161" s="80" t="s">
        <v>1955</v>
      </c>
      <c r="B161" s="67" t="s">
        <v>36</v>
      </c>
      <c r="C161" s="124" t="s">
        <v>1933</v>
      </c>
      <c r="D161" s="77" t="s">
        <v>1934</v>
      </c>
      <c r="E161" s="77" t="s">
        <v>1935</v>
      </c>
      <c r="F161" s="77" t="s">
        <v>1936</v>
      </c>
      <c r="G161" s="77" t="s">
        <v>1937</v>
      </c>
      <c r="H161" s="77" t="s">
        <v>1938</v>
      </c>
      <c r="I161" s="77" t="s">
        <v>1939</v>
      </c>
      <c r="J161" s="70" t="s">
        <v>610</v>
      </c>
      <c r="K161" s="120">
        <v>0</v>
      </c>
      <c r="L161" s="2">
        <v>710000000</v>
      </c>
      <c r="M161" s="3" t="s">
        <v>33</v>
      </c>
      <c r="N161" s="81" t="s">
        <v>1677</v>
      </c>
      <c r="O161" s="3" t="s">
        <v>66</v>
      </c>
      <c r="P161" s="77" t="s">
        <v>35</v>
      </c>
      <c r="Q161" s="77" t="s">
        <v>1898</v>
      </c>
      <c r="R161" s="70" t="s">
        <v>31</v>
      </c>
      <c r="S161" s="70">
        <v>796</v>
      </c>
      <c r="T161" s="70" t="s">
        <v>468</v>
      </c>
      <c r="U161" s="70">
        <v>52</v>
      </c>
      <c r="V161" s="71">
        <v>7000</v>
      </c>
      <c r="W161" s="78">
        <f t="shared" si="4"/>
        <v>364000</v>
      </c>
      <c r="X161" s="79">
        <f t="shared" si="3"/>
        <v>407680.00000000006</v>
      </c>
      <c r="Y161" s="77"/>
      <c r="Z161" s="77">
        <v>2014</v>
      </c>
      <c r="AA161" s="77"/>
    </row>
    <row r="162" spans="1:27" ht="63.75" customHeight="1" x14ac:dyDescent="0.2">
      <c r="A162" s="80" t="s">
        <v>1956</v>
      </c>
      <c r="B162" s="67" t="s">
        <v>36</v>
      </c>
      <c r="C162" s="124" t="s">
        <v>1940</v>
      </c>
      <c r="D162" s="77" t="s">
        <v>1941</v>
      </c>
      <c r="E162" s="77" t="s">
        <v>1942</v>
      </c>
      <c r="F162" s="77" t="s">
        <v>1943</v>
      </c>
      <c r="G162" s="77" t="s">
        <v>1944</v>
      </c>
      <c r="H162" s="77" t="s">
        <v>1945</v>
      </c>
      <c r="I162" s="77" t="s">
        <v>1946</v>
      </c>
      <c r="J162" s="70" t="s">
        <v>610</v>
      </c>
      <c r="K162" s="120">
        <v>0</v>
      </c>
      <c r="L162" s="2">
        <v>710000000</v>
      </c>
      <c r="M162" s="3" t="s">
        <v>33</v>
      </c>
      <c r="N162" s="81" t="s">
        <v>1677</v>
      </c>
      <c r="O162" s="3" t="s">
        <v>66</v>
      </c>
      <c r="P162" s="77" t="s">
        <v>35</v>
      </c>
      <c r="Q162" s="77" t="s">
        <v>1898</v>
      </c>
      <c r="R162" s="70" t="s">
        <v>31</v>
      </c>
      <c r="S162" s="70">
        <v>796</v>
      </c>
      <c r="T162" s="70" t="s">
        <v>468</v>
      </c>
      <c r="U162" s="70">
        <v>52</v>
      </c>
      <c r="V162" s="71">
        <v>5000</v>
      </c>
      <c r="W162" s="78">
        <f t="shared" si="4"/>
        <v>260000</v>
      </c>
      <c r="X162" s="79">
        <f>W162*1.12</f>
        <v>291200</v>
      </c>
      <c r="Y162" s="77"/>
      <c r="Z162" s="77">
        <v>2014</v>
      </c>
      <c r="AA162" s="77"/>
    </row>
    <row r="163" spans="1:27" ht="12.75" customHeight="1" x14ac:dyDescent="0.2">
      <c r="A163" s="108" t="s">
        <v>37</v>
      </c>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25">
        <f>SUBTOTAL(9,W30:W162)</f>
        <v>245064592.5190402</v>
      </c>
      <c r="X163" s="125">
        <f>SUBTOTAL(9,X30:X162)</f>
        <v>274472343.62132502</v>
      </c>
      <c r="Y163" s="109"/>
      <c r="Z163" s="109"/>
      <c r="AA163" s="109"/>
    </row>
    <row r="164" spans="1:27" ht="12.75" customHeight="1" x14ac:dyDescent="0.2">
      <c r="A164" s="108" t="s">
        <v>39</v>
      </c>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26"/>
      <c r="X164" s="126"/>
      <c r="Y164" s="109"/>
      <c r="Z164" s="109"/>
      <c r="AA164" s="109"/>
    </row>
    <row r="165" spans="1:27" ht="63.75" customHeight="1" x14ac:dyDescent="0.2">
      <c r="A165" s="110" t="s">
        <v>564</v>
      </c>
      <c r="B165" s="4" t="s">
        <v>36</v>
      </c>
      <c r="C165" s="111" t="s">
        <v>556</v>
      </c>
      <c r="D165" s="6" t="s">
        <v>557</v>
      </c>
      <c r="E165" s="112" t="s">
        <v>558</v>
      </c>
      <c r="F165" s="2" t="s">
        <v>557</v>
      </c>
      <c r="G165" s="112" t="s">
        <v>558</v>
      </c>
      <c r="H165" s="2" t="s">
        <v>559</v>
      </c>
      <c r="I165" s="111" t="s">
        <v>560</v>
      </c>
      <c r="J165" s="113" t="s">
        <v>609</v>
      </c>
      <c r="K165" s="114">
        <v>80</v>
      </c>
      <c r="L165" s="2">
        <v>710000000</v>
      </c>
      <c r="M165" s="3" t="s">
        <v>33</v>
      </c>
      <c r="N165" s="115" t="s">
        <v>615</v>
      </c>
      <c r="O165" s="3" t="s">
        <v>67</v>
      </c>
      <c r="P165" s="115"/>
      <c r="Q165" s="4" t="s">
        <v>70</v>
      </c>
      <c r="R165" s="115" t="s">
        <v>561</v>
      </c>
      <c r="S165" s="114"/>
      <c r="T165" s="114"/>
      <c r="U165" s="90"/>
      <c r="V165" s="90"/>
      <c r="W165" s="90">
        <v>0</v>
      </c>
      <c r="X165" s="90">
        <f t="shared" ref="X165:X172" si="5">W165*1.12</f>
        <v>0</v>
      </c>
      <c r="Y165" s="114"/>
      <c r="Z165" s="115">
        <v>2014</v>
      </c>
      <c r="AA165" s="116"/>
    </row>
    <row r="166" spans="1:27" ht="63.75" customHeight="1" x14ac:dyDescent="0.2">
      <c r="A166" s="110" t="s">
        <v>1545</v>
      </c>
      <c r="B166" s="127" t="s">
        <v>36</v>
      </c>
      <c r="C166" s="128" t="s">
        <v>556</v>
      </c>
      <c r="D166" s="129" t="s">
        <v>557</v>
      </c>
      <c r="E166" s="129" t="s">
        <v>558</v>
      </c>
      <c r="F166" s="129" t="s">
        <v>557</v>
      </c>
      <c r="G166" s="129" t="s">
        <v>558</v>
      </c>
      <c r="H166" s="129" t="s">
        <v>1546</v>
      </c>
      <c r="I166" s="130" t="s">
        <v>1547</v>
      </c>
      <c r="J166" s="129" t="s">
        <v>609</v>
      </c>
      <c r="K166" s="4">
        <v>80</v>
      </c>
      <c r="L166" s="2">
        <v>231010000</v>
      </c>
      <c r="M166" s="3" t="s">
        <v>1548</v>
      </c>
      <c r="N166" s="2" t="s">
        <v>1549</v>
      </c>
      <c r="O166" s="129" t="s">
        <v>67</v>
      </c>
      <c r="P166" s="4"/>
      <c r="Q166" s="3" t="s">
        <v>821</v>
      </c>
      <c r="R166" s="4" t="s">
        <v>561</v>
      </c>
      <c r="S166" s="131"/>
      <c r="T166" s="131"/>
      <c r="U166" s="132"/>
      <c r="V166" s="132"/>
      <c r="W166" s="10">
        <v>0</v>
      </c>
      <c r="X166" s="133">
        <f t="shared" si="5"/>
        <v>0</v>
      </c>
      <c r="Y166" s="4"/>
      <c r="Z166" s="134">
        <v>2014</v>
      </c>
      <c r="AA166" s="4" t="s">
        <v>1550</v>
      </c>
    </row>
    <row r="167" spans="1:27" ht="63.75" customHeight="1" x14ac:dyDescent="0.2">
      <c r="A167" s="110" t="s">
        <v>1794</v>
      </c>
      <c r="B167" s="127" t="s">
        <v>36</v>
      </c>
      <c r="C167" s="128" t="s">
        <v>556</v>
      </c>
      <c r="D167" s="129" t="s">
        <v>557</v>
      </c>
      <c r="E167" s="129" t="s">
        <v>558</v>
      </c>
      <c r="F167" s="129" t="s">
        <v>557</v>
      </c>
      <c r="G167" s="129" t="s">
        <v>558</v>
      </c>
      <c r="H167" s="129" t="s">
        <v>1546</v>
      </c>
      <c r="I167" s="130" t="s">
        <v>1547</v>
      </c>
      <c r="J167" s="129" t="s">
        <v>1657</v>
      </c>
      <c r="K167" s="4">
        <v>80</v>
      </c>
      <c r="L167" s="2">
        <v>231010000</v>
      </c>
      <c r="M167" s="3" t="s">
        <v>1548</v>
      </c>
      <c r="N167" s="81" t="s">
        <v>879</v>
      </c>
      <c r="O167" s="129" t="s">
        <v>67</v>
      </c>
      <c r="P167" s="4"/>
      <c r="Q167" s="3" t="s">
        <v>821</v>
      </c>
      <c r="R167" s="4" t="s">
        <v>561</v>
      </c>
      <c r="S167" s="131"/>
      <c r="T167" s="131"/>
      <c r="U167" s="132"/>
      <c r="V167" s="132"/>
      <c r="W167" s="10">
        <v>233170000</v>
      </c>
      <c r="X167" s="133">
        <v>261150400.00000003</v>
      </c>
      <c r="Y167" s="4"/>
      <c r="Z167" s="134">
        <v>2014</v>
      </c>
      <c r="AA167" s="4" t="s">
        <v>995</v>
      </c>
    </row>
    <row r="168" spans="1:27" ht="63.75" customHeight="1" x14ac:dyDescent="0.2">
      <c r="A168" s="110" t="s">
        <v>565</v>
      </c>
      <c r="B168" s="4" t="s">
        <v>36</v>
      </c>
      <c r="C168" s="111" t="s">
        <v>556</v>
      </c>
      <c r="D168" s="6" t="s">
        <v>557</v>
      </c>
      <c r="E168" s="112" t="s">
        <v>558</v>
      </c>
      <c r="F168" s="2" t="s">
        <v>557</v>
      </c>
      <c r="G168" s="112" t="s">
        <v>558</v>
      </c>
      <c r="H168" s="2" t="s">
        <v>562</v>
      </c>
      <c r="I168" s="111" t="s">
        <v>563</v>
      </c>
      <c r="J168" s="113" t="s">
        <v>609</v>
      </c>
      <c r="K168" s="114">
        <v>80</v>
      </c>
      <c r="L168" s="2">
        <v>710000000</v>
      </c>
      <c r="M168" s="3" t="s">
        <v>33</v>
      </c>
      <c r="N168" s="115" t="s">
        <v>615</v>
      </c>
      <c r="O168" s="3" t="s">
        <v>68</v>
      </c>
      <c r="P168" s="115"/>
      <c r="Q168" s="4" t="s">
        <v>70</v>
      </c>
      <c r="R168" s="115" t="s">
        <v>561</v>
      </c>
      <c r="S168" s="114"/>
      <c r="T168" s="114"/>
      <c r="U168" s="90"/>
      <c r="V168" s="90"/>
      <c r="W168" s="90">
        <v>0</v>
      </c>
      <c r="X168" s="90">
        <f t="shared" si="5"/>
        <v>0</v>
      </c>
      <c r="Y168" s="114"/>
      <c r="Z168" s="115">
        <v>2014</v>
      </c>
      <c r="AA168" s="135" t="s">
        <v>1551</v>
      </c>
    </row>
    <row r="169" spans="1:27" ht="80.25" customHeight="1" x14ac:dyDescent="0.2">
      <c r="A169" s="110" t="s">
        <v>723</v>
      </c>
      <c r="B169" s="4" t="s">
        <v>36</v>
      </c>
      <c r="C169" s="3" t="s">
        <v>724</v>
      </c>
      <c r="D169" s="14" t="s">
        <v>725</v>
      </c>
      <c r="E169" s="2" t="s">
        <v>726</v>
      </c>
      <c r="F169" s="14" t="s">
        <v>725</v>
      </c>
      <c r="G169" s="2" t="s">
        <v>727</v>
      </c>
      <c r="H169" s="25" t="s">
        <v>785</v>
      </c>
      <c r="I169" s="25" t="s">
        <v>1552</v>
      </c>
      <c r="J169" s="34" t="s">
        <v>609</v>
      </c>
      <c r="K169" s="13">
        <v>80</v>
      </c>
      <c r="L169" s="2">
        <v>710000000</v>
      </c>
      <c r="M169" s="3" t="s">
        <v>33</v>
      </c>
      <c r="N169" s="115" t="s">
        <v>615</v>
      </c>
      <c r="O169" s="24" t="s">
        <v>66</v>
      </c>
      <c r="P169" s="26"/>
      <c r="Q169" s="4" t="s">
        <v>70</v>
      </c>
      <c r="R169" s="14" t="s">
        <v>31</v>
      </c>
      <c r="S169" s="27"/>
      <c r="T169" s="2"/>
      <c r="U169" s="25"/>
      <c r="V169" s="25"/>
      <c r="W169" s="28">
        <v>16722000</v>
      </c>
      <c r="X169" s="29">
        <f t="shared" si="5"/>
        <v>18728640</v>
      </c>
      <c r="Y169" s="2"/>
      <c r="Z169" s="18">
        <v>2014</v>
      </c>
      <c r="AA169" s="2"/>
    </row>
    <row r="170" spans="1:27" ht="80.25" customHeight="1" x14ac:dyDescent="0.2">
      <c r="A170" s="110" t="s">
        <v>1553</v>
      </c>
      <c r="B170" s="136" t="s">
        <v>36</v>
      </c>
      <c r="C170" s="137" t="s">
        <v>1555</v>
      </c>
      <c r="D170" s="2" t="s">
        <v>1556</v>
      </c>
      <c r="E170" s="2" t="s">
        <v>1557</v>
      </c>
      <c r="F170" s="2" t="s">
        <v>1558</v>
      </c>
      <c r="G170" s="2" t="s">
        <v>1559</v>
      </c>
      <c r="H170" s="2" t="s">
        <v>1560</v>
      </c>
      <c r="I170" s="2" t="s">
        <v>1561</v>
      </c>
      <c r="J170" s="2" t="s">
        <v>609</v>
      </c>
      <c r="K170" s="34">
        <v>50</v>
      </c>
      <c r="L170" s="2">
        <v>231010000</v>
      </c>
      <c r="M170" s="3" t="s">
        <v>1548</v>
      </c>
      <c r="N170" s="14" t="s">
        <v>879</v>
      </c>
      <c r="O170" s="2" t="s">
        <v>67</v>
      </c>
      <c r="P170" s="34"/>
      <c r="Q170" s="3" t="s">
        <v>821</v>
      </c>
      <c r="R170" s="14" t="s">
        <v>561</v>
      </c>
      <c r="S170" s="34"/>
      <c r="T170" s="34"/>
      <c r="U170" s="37"/>
      <c r="V170" s="20"/>
      <c r="W170" s="37">
        <v>0</v>
      </c>
      <c r="X170" s="133">
        <f t="shared" si="5"/>
        <v>0</v>
      </c>
      <c r="Y170" s="34"/>
      <c r="Z170" s="87">
        <v>2014</v>
      </c>
      <c r="AA170" s="34"/>
    </row>
    <row r="171" spans="1:27" ht="80.25" customHeight="1" x14ac:dyDescent="0.2">
      <c r="A171" s="110" t="s">
        <v>1795</v>
      </c>
      <c r="B171" s="136" t="s">
        <v>36</v>
      </c>
      <c r="C171" s="137" t="s">
        <v>1555</v>
      </c>
      <c r="D171" s="2" t="s">
        <v>1556</v>
      </c>
      <c r="E171" s="2" t="s">
        <v>1557</v>
      </c>
      <c r="F171" s="2" t="s">
        <v>1558</v>
      </c>
      <c r="G171" s="2" t="s">
        <v>1559</v>
      </c>
      <c r="H171" s="2" t="s">
        <v>1560</v>
      </c>
      <c r="I171" s="2" t="s">
        <v>1561</v>
      </c>
      <c r="J171" s="2" t="s">
        <v>1657</v>
      </c>
      <c r="K171" s="34">
        <v>50</v>
      </c>
      <c r="L171" s="2">
        <v>231010000</v>
      </c>
      <c r="M171" s="3" t="s">
        <v>1548</v>
      </c>
      <c r="N171" s="14" t="s">
        <v>1796</v>
      </c>
      <c r="O171" s="2" t="s">
        <v>67</v>
      </c>
      <c r="P171" s="34"/>
      <c r="Q171" s="3" t="s">
        <v>821</v>
      </c>
      <c r="R171" s="14" t="s">
        <v>561</v>
      </c>
      <c r="S171" s="34"/>
      <c r="T171" s="34"/>
      <c r="U171" s="37"/>
      <c r="V171" s="20"/>
      <c r="W171" s="37">
        <v>575132990</v>
      </c>
      <c r="X171" s="133">
        <v>644148948.80000007</v>
      </c>
      <c r="Y171" s="34"/>
      <c r="Z171" s="87">
        <v>2014</v>
      </c>
      <c r="AA171" s="4" t="s">
        <v>995</v>
      </c>
    </row>
    <row r="172" spans="1:27" ht="80.25" customHeight="1" x14ac:dyDescent="0.2">
      <c r="A172" s="110" t="s">
        <v>1554</v>
      </c>
      <c r="B172" s="127" t="s">
        <v>36</v>
      </c>
      <c r="C172" s="138" t="s">
        <v>1562</v>
      </c>
      <c r="D172" s="139" t="s">
        <v>1563</v>
      </c>
      <c r="E172" s="139" t="s">
        <v>1564</v>
      </c>
      <c r="F172" s="139" t="s">
        <v>1565</v>
      </c>
      <c r="G172" s="139" t="s">
        <v>1566</v>
      </c>
      <c r="H172" s="140" t="s">
        <v>1567</v>
      </c>
      <c r="I172" s="139" t="s">
        <v>1568</v>
      </c>
      <c r="J172" s="139" t="s">
        <v>30</v>
      </c>
      <c r="K172" s="24">
        <v>80</v>
      </c>
      <c r="L172" s="2">
        <v>231010000</v>
      </c>
      <c r="M172" s="3" t="s">
        <v>1548</v>
      </c>
      <c r="N172" s="2" t="s">
        <v>1549</v>
      </c>
      <c r="O172" s="139" t="s">
        <v>67</v>
      </c>
      <c r="P172" s="24"/>
      <c r="Q172" s="3" t="s">
        <v>821</v>
      </c>
      <c r="R172" s="4" t="s">
        <v>561</v>
      </c>
      <c r="S172" s="24"/>
      <c r="T172" s="24"/>
      <c r="U172" s="89"/>
      <c r="V172" s="121"/>
      <c r="W172" s="89">
        <v>0</v>
      </c>
      <c r="X172" s="133">
        <f t="shared" si="5"/>
        <v>0</v>
      </c>
      <c r="Y172" s="24"/>
      <c r="Z172" s="141">
        <v>2014</v>
      </c>
      <c r="AA172" s="4"/>
    </row>
    <row r="173" spans="1:27" ht="80.25" customHeight="1" x14ac:dyDescent="0.2">
      <c r="A173" s="110" t="s">
        <v>1797</v>
      </c>
      <c r="B173" s="127" t="s">
        <v>36</v>
      </c>
      <c r="C173" s="138" t="s">
        <v>1562</v>
      </c>
      <c r="D173" s="139" t="s">
        <v>1563</v>
      </c>
      <c r="E173" s="139" t="s">
        <v>1564</v>
      </c>
      <c r="F173" s="139" t="s">
        <v>1565</v>
      </c>
      <c r="G173" s="139" t="s">
        <v>1566</v>
      </c>
      <c r="H173" s="140" t="s">
        <v>1567</v>
      </c>
      <c r="I173" s="139" t="s">
        <v>1568</v>
      </c>
      <c r="J173" s="139" t="s">
        <v>30</v>
      </c>
      <c r="K173" s="24">
        <v>80</v>
      </c>
      <c r="L173" s="2">
        <v>231010000</v>
      </c>
      <c r="M173" s="3" t="s">
        <v>1548</v>
      </c>
      <c r="N173" s="81" t="s">
        <v>879</v>
      </c>
      <c r="O173" s="139" t="s">
        <v>67</v>
      </c>
      <c r="P173" s="24"/>
      <c r="Q173" s="3" t="s">
        <v>821</v>
      </c>
      <c r="R173" s="4" t="s">
        <v>561</v>
      </c>
      <c r="S173" s="24"/>
      <c r="T173" s="24"/>
      <c r="U173" s="89"/>
      <c r="V173" s="121"/>
      <c r="W173" s="89">
        <v>3940000</v>
      </c>
      <c r="X173" s="10">
        <v>4412800</v>
      </c>
      <c r="Y173" s="24"/>
      <c r="Z173" s="141">
        <v>2014</v>
      </c>
      <c r="AA173" s="4" t="s">
        <v>788</v>
      </c>
    </row>
    <row r="174" spans="1:27" ht="80.25" customHeight="1" x14ac:dyDescent="0.2">
      <c r="A174" s="110" t="s">
        <v>1863</v>
      </c>
      <c r="B174" s="14" t="s">
        <v>36</v>
      </c>
      <c r="C174" s="53" t="s">
        <v>1865</v>
      </c>
      <c r="D174" s="81" t="s">
        <v>1866</v>
      </c>
      <c r="E174" s="81" t="s">
        <v>1867</v>
      </c>
      <c r="F174" s="117" t="s">
        <v>1868</v>
      </c>
      <c r="G174" s="117" t="s">
        <v>1869</v>
      </c>
      <c r="H174" s="117" t="s">
        <v>1870</v>
      </c>
      <c r="I174" s="117" t="s">
        <v>1871</v>
      </c>
      <c r="J174" s="14" t="s">
        <v>1657</v>
      </c>
      <c r="K174" s="57">
        <v>50</v>
      </c>
      <c r="L174" s="2">
        <v>710000000</v>
      </c>
      <c r="M174" s="3" t="s">
        <v>33</v>
      </c>
      <c r="N174" s="81" t="s">
        <v>1677</v>
      </c>
      <c r="O174" s="3" t="s">
        <v>66</v>
      </c>
      <c r="P174" s="58"/>
      <c r="Q174" s="46" t="s">
        <v>70</v>
      </c>
      <c r="R174" s="115" t="s">
        <v>31</v>
      </c>
      <c r="S174" s="114"/>
      <c r="T174" s="114"/>
      <c r="U174" s="90"/>
      <c r="V174" s="90"/>
      <c r="W174" s="90">
        <v>9227320</v>
      </c>
      <c r="X174" s="90">
        <f>W174*1.12</f>
        <v>10334598.4</v>
      </c>
      <c r="Y174" s="14"/>
      <c r="Z174" s="34">
        <v>2014</v>
      </c>
      <c r="AA174" s="14"/>
    </row>
    <row r="175" spans="1:27" ht="80.25" customHeight="1" x14ac:dyDescent="0.2">
      <c r="A175" s="110" t="s">
        <v>1864</v>
      </c>
      <c r="B175" s="14" t="s">
        <v>36</v>
      </c>
      <c r="C175" s="53" t="s">
        <v>1872</v>
      </c>
      <c r="D175" s="81" t="s">
        <v>1873</v>
      </c>
      <c r="E175" s="81" t="s">
        <v>1874</v>
      </c>
      <c r="F175" s="117" t="s">
        <v>1873</v>
      </c>
      <c r="G175" s="117" t="s">
        <v>1874</v>
      </c>
      <c r="H175" s="117" t="s">
        <v>1875</v>
      </c>
      <c r="I175" s="117" t="s">
        <v>1876</v>
      </c>
      <c r="J175" s="14" t="s">
        <v>1657</v>
      </c>
      <c r="K175" s="57">
        <v>50</v>
      </c>
      <c r="L175" s="2">
        <v>710000000</v>
      </c>
      <c r="M175" s="3" t="s">
        <v>33</v>
      </c>
      <c r="N175" s="81" t="s">
        <v>1677</v>
      </c>
      <c r="O175" s="3" t="s">
        <v>66</v>
      </c>
      <c r="P175" s="58"/>
      <c r="Q175" s="46" t="s">
        <v>70</v>
      </c>
      <c r="R175" s="115" t="s">
        <v>31</v>
      </c>
      <c r="S175" s="114"/>
      <c r="T175" s="114"/>
      <c r="U175" s="90"/>
      <c r="V175" s="90"/>
      <c r="W175" s="90">
        <v>3986652</v>
      </c>
      <c r="X175" s="90">
        <f>W175*1.12</f>
        <v>4465050.24</v>
      </c>
      <c r="Y175" s="14"/>
      <c r="Z175" s="34">
        <v>2014</v>
      </c>
      <c r="AA175" s="14"/>
    </row>
    <row r="176" spans="1:27" ht="12.75" customHeight="1" x14ac:dyDescent="0.2">
      <c r="A176" s="108" t="s">
        <v>40</v>
      </c>
      <c r="B176" s="109"/>
      <c r="C176" s="109"/>
      <c r="D176" s="109"/>
      <c r="E176" s="109"/>
      <c r="F176" s="109"/>
      <c r="G176" s="109"/>
      <c r="H176" s="109"/>
      <c r="I176" s="109"/>
      <c r="J176" s="109"/>
      <c r="K176" s="109"/>
      <c r="L176" s="109"/>
      <c r="M176" s="109"/>
      <c r="N176" s="109"/>
      <c r="O176" s="109"/>
      <c r="P176" s="109"/>
      <c r="Q176" s="109"/>
      <c r="R176" s="109"/>
      <c r="S176" s="109"/>
      <c r="T176" s="109"/>
      <c r="U176" s="109"/>
      <c r="V176" s="109"/>
      <c r="W176" s="125">
        <f>SUBTOTAL(9,W165:W175)</f>
        <v>842178962</v>
      </c>
      <c r="X176" s="125">
        <f>SUBTOTAL(9,X165:X175)</f>
        <v>943240437.44000006</v>
      </c>
      <c r="Y176" s="109"/>
      <c r="Z176" s="109"/>
      <c r="AA176" s="109"/>
    </row>
    <row r="177" spans="1:27" ht="12.75" customHeight="1" x14ac:dyDescent="0.2">
      <c r="A177" s="108" t="s">
        <v>41</v>
      </c>
      <c r="B177" s="109"/>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row>
    <row r="178" spans="1:27" ht="76.5" customHeight="1" x14ac:dyDescent="0.2">
      <c r="A178" s="110" t="s">
        <v>72</v>
      </c>
      <c r="B178" s="4" t="s">
        <v>36</v>
      </c>
      <c r="C178" s="5" t="s">
        <v>42</v>
      </c>
      <c r="D178" s="6" t="s">
        <v>43</v>
      </c>
      <c r="E178" s="112" t="s">
        <v>44</v>
      </c>
      <c r="F178" s="2" t="s">
        <v>45</v>
      </c>
      <c r="G178" s="112" t="s">
        <v>46</v>
      </c>
      <c r="H178" s="2" t="s">
        <v>77</v>
      </c>
      <c r="I178" s="111" t="s">
        <v>47</v>
      </c>
      <c r="J178" s="24" t="s">
        <v>48</v>
      </c>
      <c r="K178" s="24">
        <v>80</v>
      </c>
      <c r="L178" s="2">
        <v>710000000</v>
      </c>
      <c r="M178" s="3" t="s">
        <v>33</v>
      </c>
      <c r="N178" s="115" t="s">
        <v>177</v>
      </c>
      <c r="O178" s="24" t="s">
        <v>66</v>
      </c>
      <c r="P178" s="24"/>
      <c r="Q178" s="4" t="s">
        <v>70</v>
      </c>
      <c r="R178" s="4" t="s">
        <v>31</v>
      </c>
      <c r="S178" s="24"/>
      <c r="T178" s="2"/>
      <c r="U178" s="25"/>
      <c r="V178" s="90"/>
      <c r="W178" s="142">
        <v>121977000</v>
      </c>
      <c r="X178" s="90">
        <f>W178*1.12</f>
        <v>136614240</v>
      </c>
      <c r="Y178" s="90"/>
      <c r="Z178" s="115">
        <v>2014</v>
      </c>
      <c r="AA178" s="143"/>
    </row>
    <row r="179" spans="1:27" ht="63.75" customHeight="1" x14ac:dyDescent="0.2">
      <c r="A179" s="110" t="s">
        <v>73</v>
      </c>
      <c r="B179" s="4" t="s">
        <v>36</v>
      </c>
      <c r="C179" s="5" t="s">
        <v>49</v>
      </c>
      <c r="D179" s="7" t="s">
        <v>50</v>
      </c>
      <c r="E179" s="144" t="s">
        <v>51</v>
      </c>
      <c r="F179" s="145" t="s">
        <v>50</v>
      </c>
      <c r="G179" s="144" t="s">
        <v>51</v>
      </c>
      <c r="H179" s="145" t="s">
        <v>52</v>
      </c>
      <c r="I179" s="146" t="s">
        <v>53</v>
      </c>
      <c r="J179" s="24" t="s">
        <v>48</v>
      </c>
      <c r="K179" s="24">
        <v>80</v>
      </c>
      <c r="L179" s="2">
        <v>710000000</v>
      </c>
      <c r="M179" s="3" t="s">
        <v>33</v>
      </c>
      <c r="N179" s="115" t="s">
        <v>177</v>
      </c>
      <c r="O179" s="24" t="s">
        <v>66</v>
      </c>
      <c r="P179" s="24"/>
      <c r="Q179" s="4" t="s">
        <v>70</v>
      </c>
      <c r="R179" s="4" t="s">
        <v>31</v>
      </c>
      <c r="S179" s="24"/>
      <c r="T179" s="2"/>
      <c r="U179" s="25"/>
      <c r="V179" s="90"/>
      <c r="W179" s="142">
        <v>101872000</v>
      </c>
      <c r="X179" s="90">
        <f>W179*1.12</f>
        <v>114096640.00000001</v>
      </c>
      <c r="Y179" s="90"/>
      <c r="Z179" s="115">
        <v>2014</v>
      </c>
      <c r="AA179" s="143"/>
    </row>
    <row r="180" spans="1:27" ht="76.5" customHeight="1" x14ac:dyDescent="0.2">
      <c r="A180" s="110" t="s">
        <v>74</v>
      </c>
      <c r="B180" s="4" t="s">
        <v>36</v>
      </c>
      <c r="C180" s="117" t="s">
        <v>54</v>
      </c>
      <c r="D180" s="111" t="s">
        <v>55</v>
      </c>
      <c r="E180" s="111" t="s">
        <v>56</v>
      </c>
      <c r="F180" s="111" t="s">
        <v>57</v>
      </c>
      <c r="G180" s="111" t="s">
        <v>58</v>
      </c>
      <c r="H180" s="111" t="s">
        <v>59</v>
      </c>
      <c r="I180" s="111" t="s">
        <v>60</v>
      </c>
      <c r="J180" s="24" t="s">
        <v>48</v>
      </c>
      <c r="K180" s="24">
        <v>80</v>
      </c>
      <c r="L180" s="2">
        <v>710000000</v>
      </c>
      <c r="M180" s="3" t="s">
        <v>33</v>
      </c>
      <c r="N180" s="115" t="s">
        <v>177</v>
      </c>
      <c r="O180" s="24" t="s">
        <v>66</v>
      </c>
      <c r="P180" s="24"/>
      <c r="Q180" s="4" t="s">
        <v>70</v>
      </c>
      <c r="R180" s="4" t="s">
        <v>31</v>
      </c>
      <c r="S180" s="24"/>
      <c r="T180" s="24"/>
      <c r="U180" s="24"/>
      <c r="V180" s="24"/>
      <c r="W180" s="142">
        <v>22386702.420000002</v>
      </c>
      <c r="X180" s="90">
        <f>W180*1.12</f>
        <v>25073106.710400004</v>
      </c>
      <c r="Y180" s="24"/>
      <c r="Z180" s="115">
        <v>2014</v>
      </c>
      <c r="AA180" s="24"/>
    </row>
    <row r="181" spans="1:27" ht="63.75" customHeight="1" x14ac:dyDescent="0.2">
      <c r="A181" s="110" t="s">
        <v>75</v>
      </c>
      <c r="B181" s="4" t="s">
        <v>36</v>
      </c>
      <c r="C181" s="5" t="s">
        <v>759</v>
      </c>
      <c r="D181" s="8" t="s">
        <v>61</v>
      </c>
      <c r="E181" s="8" t="s">
        <v>62</v>
      </c>
      <c r="F181" s="9" t="s">
        <v>63</v>
      </c>
      <c r="G181" s="8" t="s">
        <v>62</v>
      </c>
      <c r="H181" s="8" t="s">
        <v>78</v>
      </c>
      <c r="I181" s="8" t="s">
        <v>64</v>
      </c>
      <c r="J181" s="24" t="s">
        <v>48</v>
      </c>
      <c r="K181" s="24">
        <v>80</v>
      </c>
      <c r="L181" s="2">
        <v>710000000</v>
      </c>
      <c r="M181" s="3" t="s">
        <v>33</v>
      </c>
      <c r="N181" s="115" t="s">
        <v>177</v>
      </c>
      <c r="O181" s="4" t="s">
        <v>67</v>
      </c>
      <c r="P181" s="24"/>
      <c r="Q181" s="4" t="s">
        <v>70</v>
      </c>
      <c r="R181" s="4" t="s">
        <v>31</v>
      </c>
      <c r="S181" s="24"/>
      <c r="T181" s="2"/>
      <c r="U181" s="28"/>
      <c r="V181" s="90"/>
      <c r="W181" s="147">
        <v>47896320</v>
      </c>
      <c r="X181" s="90">
        <f>W181*1.12</f>
        <v>53643878.400000006</v>
      </c>
      <c r="Y181" s="90"/>
      <c r="Z181" s="115">
        <v>2014</v>
      </c>
      <c r="AA181" s="24"/>
    </row>
    <row r="182" spans="1:27" ht="63.75" customHeight="1" x14ac:dyDescent="0.2">
      <c r="A182" s="110" t="s">
        <v>76</v>
      </c>
      <c r="B182" s="4" t="s">
        <v>36</v>
      </c>
      <c r="C182" s="5" t="s">
        <v>759</v>
      </c>
      <c r="D182" s="10" t="s">
        <v>61</v>
      </c>
      <c r="E182" s="10" t="s">
        <v>62</v>
      </c>
      <c r="F182" s="11" t="s">
        <v>63</v>
      </c>
      <c r="G182" s="10" t="s">
        <v>62</v>
      </c>
      <c r="H182" s="10" t="s">
        <v>79</v>
      </c>
      <c r="I182" s="10" t="s">
        <v>65</v>
      </c>
      <c r="J182" s="24" t="s">
        <v>48</v>
      </c>
      <c r="K182" s="24">
        <v>80</v>
      </c>
      <c r="L182" s="2">
        <v>710000000</v>
      </c>
      <c r="M182" s="3" t="s">
        <v>33</v>
      </c>
      <c r="N182" s="115" t="s">
        <v>177</v>
      </c>
      <c r="O182" s="4" t="s">
        <v>68</v>
      </c>
      <c r="P182" s="24"/>
      <c r="Q182" s="4" t="s">
        <v>70</v>
      </c>
      <c r="R182" s="4" t="s">
        <v>31</v>
      </c>
      <c r="S182" s="24"/>
      <c r="T182" s="2"/>
      <c r="U182" s="25"/>
      <c r="V182" s="90"/>
      <c r="W182" s="142">
        <v>25681920</v>
      </c>
      <c r="X182" s="90">
        <f>W182*1.12</f>
        <v>28763750.400000002</v>
      </c>
      <c r="Y182" s="90"/>
      <c r="Z182" s="115">
        <v>2014</v>
      </c>
      <c r="AA182" s="24"/>
    </row>
    <row r="183" spans="1:27" ht="63.75" customHeight="1" x14ac:dyDescent="0.2">
      <c r="A183" s="110" t="s">
        <v>127</v>
      </c>
      <c r="B183" s="4" t="s">
        <v>36</v>
      </c>
      <c r="C183" s="3" t="s">
        <v>95</v>
      </c>
      <c r="D183" s="12" t="s">
        <v>96</v>
      </c>
      <c r="E183" s="12" t="s">
        <v>97</v>
      </c>
      <c r="F183" s="12" t="s">
        <v>98</v>
      </c>
      <c r="G183" s="12" t="s">
        <v>99</v>
      </c>
      <c r="H183" s="12" t="s">
        <v>100</v>
      </c>
      <c r="I183" s="12" t="s">
        <v>101</v>
      </c>
      <c r="J183" s="24" t="s">
        <v>48</v>
      </c>
      <c r="K183" s="13">
        <v>100</v>
      </c>
      <c r="L183" s="2">
        <v>710000000</v>
      </c>
      <c r="M183" s="3" t="s">
        <v>33</v>
      </c>
      <c r="N183" s="115" t="s">
        <v>177</v>
      </c>
      <c r="O183" s="12" t="s">
        <v>123</v>
      </c>
      <c r="P183" s="12"/>
      <c r="Q183" s="4" t="s">
        <v>70</v>
      </c>
      <c r="R183" s="14" t="s">
        <v>102</v>
      </c>
      <c r="S183" s="12"/>
      <c r="T183" s="12"/>
      <c r="U183" s="12"/>
      <c r="V183" s="12"/>
      <c r="W183" s="15">
        <v>25200000</v>
      </c>
      <c r="X183" s="16">
        <v>25200000</v>
      </c>
      <c r="Y183" s="17"/>
      <c r="Z183" s="18">
        <v>2014</v>
      </c>
      <c r="AA183" s="12" t="s">
        <v>103</v>
      </c>
    </row>
    <row r="184" spans="1:27" ht="63.75" customHeight="1" x14ac:dyDescent="0.2">
      <c r="A184" s="110" t="s">
        <v>128</v>
      </c>
      <c r="B184" s="4" t="s">
        <v>36</v>
      </c>
      <c r="C184" s="3" t="s">
        <v>95</v>
      </c>
      <c r="D184" s="12" t="s">
        <v>96</v>
      </c>
      <c r="E184" s="12" t="s">
        <v>97</v>
      </c>
      <c r="F184" s="12" t="s">
        <v>98</v>
      </c>
      <c r="G184" s="12" t="s">
        <v>99</v>
      </c>
      <c r="H184" s="12" t="s">
        <v>104</v>
      </c>
      <c r="I184" s="12" t="s">
        <v>105</v>
      </c>
      <c r="J184" s="24" t="s">
        <v>48</v>
      </c>
      <c r="K184" s="13">
        <v>100</v>
      </c>
      <c r="L184" s="2">
        <v>710000000</v>
      </c>
      <c r="M184" s="3" t="s">
        <v>33</v>
      </c>
      <c r="N184" s="115" t="s">
        <v>177</v>
      </c>
      <c r="O184" s="12" t="s">
        <v>124</v>
      </c>
      <c r="P184" s="12"/>
      <c r="Q184" s="4" t="s">
        <v>70</v>
      </c>
      <c r="R184" s="14" t="s">
        <v>102</v>
      </c>
      <c r="S184" s="12"/>
      <c r="T184" s="12"/>
      <c r="U184" s="12"/>
      <c r="V184" s="12"/>
      <c r="W184" s="19">
        <v>11880000</v>
      </c>
      <c r="X184" s="20">
        <v>11880000</v>
      </c>
      <c r="Y184" s="17"/>
      <c r="Z184" s="18">
        <v>2014</v>
      </c>
      <c r="AA184" s="12" t="s">
        <v>103</v>
      </c>
    </row>
    <row r="185" spans="1:27" ht="63.75" customHeight="1" x14ac:dyDescent="0.2">
      <c r="A185" s="110" t="s">
        <v>129</v>
      </c>
      <c r="B185" s="4" t="s">
        <v>36</v>
      </c>
      <c r="C185" s="21" t="s">
        <v>106</v>
      </c>
      <c r="D185" s="2" t="s">
        <v>107</v>
      </c>
      <c r="E185" s="12" t="s">
        <v>108</v>
      </c>
      <c r="F185" s="2" t="s">
        <v>107</v>
      </c>
      <c r="G185" s="12" t="s">
        <v>108</v>
      </c>
      <c r="H185" s="2" t="s">
        <v>109</v>
      </c>
      <c r="I185" s="12" t="s">
        <v>110</v>
      </c>
      <c r="J185" s="12" t="s">
        <v>30</v>
      </c>
      <c r="K185" s="13">
        <v>50</v>
      </c>
      <c r="L185" s="2">
        <v>710000000</v>
      </c>
      <c r="M185" s="3" t="s">
        <v>33</v>
      </c>
      <c r="N185" s="2" t="s">
        <v>34</v>
      </c>
      <c r="O185" s="12" t="s">
        <v>111</v>
      </c>
      <c r="P185" s="12"/>
      <c r="Q185" s="4" t="s">
        <v>70</v>
      </c>
      <c r="R185" s="14" t="s">
        <v>112</v>
      </c>
      <c r="S185" s="12"/>
      <c r="T185" s="12"/>
      <c r="U185" s="12"/>
      <c r="V185" s="22"/>
      <c r="W185" s="20">
        <v>7764280</v>
      </c>
      <c r="X185" s="16">
        <f>W185*1.12</f>
        <v>8695993.6000000015</v>
      </c>
      <c r="Y185" s="17" t="s">
        <v>608</v>
      </c>
      <c r="Z185" s="18">
        <v>2014</v>
      </c>
      <c r="AA185" s="12"/>
    </row>
    <row r="186" spans="1:27" ht="63.75" customHeight="1" x14ac:dyDescent="0.2">
      <c r="A186" s="110" t="s">
        <v>130</v>
      </c>
      <c r="B186" s="4" t="s">
        <v>36</v>
      </c>
      <c r="C186" s="21" t="s">
        <v>106</v>
      </c>
      <c r="D186" s="2" t="s">
        <v>107</v>
      </c>
      <c r="E186" s="12" t="s">
        <v>108</v>
      </c>
      <c r="F186" s="2" t="s">
        <v>107</v>
      </c>
      <c r="G186" s="12" t="s">
        <v>108</v>
      </c>
      <c r="H186" s="2" t="s">
        <v>113</v>
      </c>
      <c r="I186" s="2" t="s">
        <v>114</v>
      </c>
      <c r="J186" s="12" t="s">
        <v>30</v>
      </c>
      <c r="K186" s="13">
        <v>50</v>
      </c>
      <c r="L186" s="2">
        <v>710000000</v>
      </c>
      <c r="M186" s="3" t="s">
        <v>33</v>
      </c>
      <c r="N186" s="2" t="s">
        <v>34</v>
      </c>
      <c r="O186" s="12" t="s">
        <v>115</v>
      </c>
      <c r="P186" s="12"/>
      <c r="Q186" s="4" t="s">
        <v>70</v>
      </c>
      <c r="R186" s="14" t="s">
        <v>112</v>
      </c>
      <c r="S186" s="12"/>
      <c r="T186" s="12"/>
      <c r="U186" s="12"/>
      <c r="V186" s="12"/>
      <c r="W186" s="20">
        <v>8342914.4999999991</v>
      </c>
      <c r="X186" s="16">
        <f>W186*1.12</f>
        <v>9344064.2400000002</v>
      </c>
      <c r="Y186" s="17" t="s">
        <v>608</v>
      </c>
      <c r="Z186" s="18">
        <v>2014</v>
      </c>
      <c r="AA186" s="12"/>
    </row>
    <row r="187" spans="1:27" ht="63.75" customHeight="1" x14ac:dyDescent="0.2">
      <c r="A187" s="110" t="s">
        <v>131</v>
      </c>
      <c r="B187" s="4" t="s">
        <v>36</v>
      </c>
      <c r="C187" s="3" t="s">
        <v>116</v>
      </c>
      <c r="D187" s="12" t="s">
        <v>117</v>
      </c>
      <c r="E187" s="12" t="s">
        <v>118</v>
      </c>
      <c r="F187" s="12" t="s">
        <v>117</v>
      </c>
      <c r="G187" s="12" t="s">
        <v>118</v>
      </c>
      <c r="H187" s="23" t="s">
        <v>119</v>
      </c>
      <c r="I187" s="12" t="s">
        <v>120</v>
      </c>
      <c r="J187" s="12" t="s">
        <v>30</v>
      </c>
      <c r="K187" s="13">
        <v>100</v>
      </c>
      <c r="L187" s="2">
        <v>710000000</v>
      </c>
      <c r="M187" s="3" t="s">
        <v>33</v>
      </c>
      <c r="N187" s="2" t="s">
        <v>34</v>
      </c>
      <c r="O187" s="12" t="s">
        <v>125</v>
      </c>
      <c r="P187" s="12"/>
      <c r="Q187" s="4" t="s">
        <v>70</v>
      </c>
      <c r="R187" s="14" t="s">
        <v>112</v>
      </c>
      <c r="S187" s="12"/>
      <c r="T187" s="12"/>
      <c r="U187" s="12"/>
      <c r="V187" s="12"/>
      <c r="W187" s="20">
        <v>97350000</v>
      </c>
      <c r="X187" s="16">
        <f>W187*1.12</f>
        <v>109032000.00000001</v>
      </c>
      <c r="Y187" s="17"/>
      <c r="Z187" s="18">
        <v>2014</v>
      </c>
      <c r="AA187" s="12"/>
    </row>
    <row r="188" spans="1:27" ht="63.75" customHeight="1" x14ac:dyDescent="0.2">
      <c r="A188" s="110" t="s">
        <v>132</v>
      </c>
      <c r="B188" s="4" t="s">
        <v>36</v>
      </c>
      <c r="C188" s="3" t="s">
        <v>116</v>
      </c>
      <c r="D188" s="12" t="s">
        <v>117</v>
      </c>
      <c r="E188" s="12" t="s">
        <v>118</v>
      </c>
      <c r="F188" s="12" t="s">
        <v>117</v>
      </c>
      <c r="G188" s="12" t="s">
        <v>118</v>
      </c>
      <c r="H188" s="23" t="s">
        <v>121</v>
      </c>
      <c r="I188" s="12" t="s">
        <v>122</v>
      </c>
      <c r="J188" s="12" t="s">
        <v>30</v>
      </c>
      <c r="K188" s="13">
        <v>100</v>
      </c>
      <c r="L188" s="2">
        <v>710000000</v>
      </c>
      <c r="M188" s="3" t="s">
        <v>33</v>
      </c>
      <c r="N188" s="2" t="s">
        <v>34</v>
      </c>
      <c r="O188" s="12" t="s">
        <v>126</v>
      </c>
      <c r="P188" s="12"/>
      <c r="Q188" s="4" t="s">
        <v>70</v>
      </c>
      <c r="R188" s="14" t="s">
        <v>112</v>
      </c>
      <c r="S188" s="12"/>
      <c r="T188" s="12"/>
      <c r="U188" s="12"/>
      <c r="V188" s="12"/>
      <c r="W188" s="20">
        <v>36550800</v>
      </c>
      <c r="X188" s="16">
        <f>W188*1.12</f>
        <v>40936896.000000007</v>
      </c>
      <c r="Y188" s="17"/>
      <c r="Z188" s="18">
        <v>2014</v>
      </c>
      <c r="AA188" s="12"/>
    </row>
    <row r="189" spans="1:27" ht="51" customHeight="1" x14ac:dyDescent="0.2">
      <c r="A189" s="110" t="s">
        <v>164</v>
      </c>
      <c r="B189" s="4" t="s">
        <v>36</v>
      </c>
      <c r="C189" s="5" t="s">
        <v>133</v>
      </c>
      <c r="D189" s="10" t="s">
        <v>82</v>
      </c>
      <c r="E189" s="10" t="s">
        <v>134</v>
      </c>
      <c r="F189" s="11" t="s">
        <v>82</v>
      </c>
      <c r="G189" s="10" t="s">
        <v>134</v>
      </c>
      <c r="H189" s="10"/>
      <c r="I189" s="10"/>
      <c r="J189" s="24" t="s">
        <v>30</v>
      </c>
      <c r="K189" s="24">
        <v>100</v>
      </c>
      <c r="L189" s="2">
        <v>710000000</v>
      </c>
      <c r="M189" s="3" t="s">
        <v>33</v>
      </c>
      <c r="N189" s="115" t="s">
        <v>177</v>
      </c>
      <c r="O189" s="24" t="s">
        <v>66</v>
      </c>
      <c r="P189" s="24"/>
      <c r="Q189" s="4" t="s">
        <v>70</v>
      </c>
      <c r="R189" s="4" t="s">
        <v>135</v>
      </c>
      <c r="S189" s="24"/>
      <c r="T189" s="2"/>
      <c r="U189" s="25"/>
      <c r="V189" s="90"/>
      <c r="W189" s="142">
        <v>0</v>
      </c>
      <c r="X189" s="90">
        <f t="shared" ref="X189:X197" si="6">W189</f>
        <v>0</v>
      </c>
      <c r="Y189" s="90"/>
      <c r="Z189" s="115">
        <v>2014</v>
      </c>
      <c r="AA189" s="24"/>
    </row>
    <row r="190" spans="1:27" ht="51" customHeight="1" x14ac:dyDescent="0.2">
      <c r="A190" s="110" t="s">
        <v>900</v>
      </c>
      <c r="B190" s="4" t="s">
        <v>36</v>
      </c>
      <c r="C190" s="5" t="s">
        <v>133</v>
      </c>
      <c r="D190" s="10" t="s">
        <v>82</v>
      </c>
      <c r="E190" s="10" t="s">
        <v>134</v>
      </c>
      <c r="F190" s="11" t="s">
        <v>82</v>
      </c>
      <c r="G190" s="10" t="s">
        <v>134</v>
      </c>
      <c r="H190" s="10"/>
      <c r="I190" s="10"/>
      <c r="J190" s="24" t="s">
        <v>30</v>
      </c>
      <c r="K190" s="24">
        <v>100</v>
      </c>
      <c r="L190" s="2">
        <v>710000000</v>
      </c>
      <c r="M190" s="3" t="s">
        <v>33</v>
      </c>
      <c r="N190" s="115" t="s">
        <v>685</v>
      </c>
      <c r="O190" s="24" t="s">
        <v>66</v>
      </c>
      <c r="P190" s="24"/>
      <c r="Q190" s="4" t="s">
        <v>70</v>
      </c>
      <c r="R190" s="4" t="s">
        <v>135</v>
      </c>
      <c r="S190" s="24"/>
      <c r="T190" s="2"/>
      <c r="U190" s="25"/>
      <c r="V190" s="90"/>
      <c r="W190" s="142">
        <v>12000000</v>
      </c>
      <c r="X190" s="90">
        <f t="shared" si="6"/>
        <v>12000000</v>
      </c>
      <c r="Y190" s="90"/>
      <c r="Z190" s="115">
        <v>2014</v>
      </c>
      <c r="AA190" s="24" t="s">
        <v>801</v>
      </c>
    </row>
    <row r="191" spans="1:27" ht="76.5" customHeight="1" x14ac:dyDescent="0.2">
      <c r="A191" s="110" t="s">
        <v>165</v>
      </c>
      <c r="B191" s="4" t="s">
        <v>36</v>
      </c>
      <c r="C191" s="5" t="s">
        <v>136</v>
      </c>
      <c r="D191" s="10" t="s">
        <v>137</v>
      </c>
      <c r="E191" s="10" t="s">
        <v>138</v>
      </c>
      <c r="F191" s="11" t="s">
        <v>139</v>
      </c>
      <c r="G191" s="10" t="s">
        <v>140</v>
      </c>
      <c r="H191" s="10" t="s">
        <v>83</v>
      </c>
      <c r="I191" s="10" t="s">
        <v>141</v>
      </c>
      <c r="J191" s="24" t="s">
        <v>30</v>
      </c>
      <c r="K191" s="24">
        <v>100</v>
      </c>
      <c r="L191" s="2">
        <v>710000000</v>
      </c>
      <c r="M191" s="3" t="s">
        <v>33</v>
      </c>
      <c r="N191" s="115" t="s">
        <v>177</v>
      </c>
      <c r="O191" s="24" t="s">
        <v>66</v>
      </c>
      <c r="P191" s="24"/>
      <c r="Q191" s="4" t="s">
        <v>70</v>
      </c>
      <c r="R191" s="4" t="s">
        <v>135</v>
      </c>
      <c r="S191" s="24"/>
      <c r="T191" s="2"/>
      <c r="U191" s="25"/>
      <c r="V191" s="90"/>
      <c r="W191" s="142">
        <v>0</v>
      </c>
      <c r="X191" s="90">
        <f t="shared" si="6"/>
        <v>0</v>
      </c>
      <c r="Y191" s="90"/>
      <c r="Z191" s="115">
        <v>2014</v>
      </c>
      <c r="AA191" s="24"/>
    </row>
    <row r="192" spans="1:27" ht="76.5" customHeight="1" x14ac:dyDescent="0.2">
      <c r="A192" s="110" t="s">
        <v>901</v>
      </c>
      <c r="B192" s="4" t="s">
        <v>36</v>
      </c>
      <c r="C192" s="5" t="s">
        <v>136</v>
      </c>
      <c r="D192" s="10" t="s">
        <v>137</v>
      </c>
      <c r="E192" s="10" t="s">
        <v>138</v>
      </c>
      <c r="F192" s="11" t="s">
        <v>139</v>
      </c>
      <c r="G192" s="10" t="s">
        <v>140</v>
      </c>
      <c r="H192" s="10" t="s">
        <v>83</v>
      </c>
      <c r="I192" s="10" t="s">
        <v>141</v>
      </c>
      <c r="J192" s="24" t="s">
        <v>30</v>
      </c>
      <c r="K192" s="24">
        <v>100</v>
      </c>
      <c r="L192" s="2">
        <v>710000000</v>
      </c>
      <c r="M192" s="3" t="s">
        <v>33</v>
      </c>
      <c r="N192" s="115" t="s">
        <v>685</v>
      </c>
      <c r="O192" s="24" t="s">
        <v>66</v>
      </c>
      <c r="P192" s="24"/>
      <c r="Q192" s="4" t="s">
        <v>70</v>
      </c>
      <c r="R192" s="4" t="s">
        <v>135</v>
      </c>
      <c r="S192" s="24"/>
      <c r="T192" s="2"/>
      <c r="U192" s="25"/>
      <c r="V192" s="90"/>
      <c r="W192" s="142">
        <v>56000000</v>
      </c>
      <c r="X192" s="90">
        <f t="shared" si="6"/>
        <v>56000000</v>
      </c>
      <c r="Y192" s="90"/>
      <c r="Z192" s="115">
        <v>2014</v>
      </c>
      <c r="AA192" s="24" t="s">
        <v>801</v>
      </c>
    </row>
    <row r="193" spans="1:27" ht="51" customHeight="1" x14ac:dyDescent="0.2">
      <c r="A193" s="110" t="s">
        <v>166</v>
      </c>
      <c r="B193" s="4" t="s">
        <v>36</v>
      </c>
      <c r="C193" s="5" t="s">
        <v>142</v>
      </c>
      <c r="D193" s="10" t="s">
        <v>84</v>
      </c>
      <c r="E193" s="10" t="s">
        <v>143</v>
      </c>
      <c r="F193" s="11" t="s">
        <v>144</v>
      </c>
      <c r="G193" s="10" t="s">
        <v>145</v>
      </c>
      <c r="H193" s="10" t="s">
        <v>146</v>
      </c>
      <c r="I193" s="10" t="s">
        <v>147</v>
      </c>
      <c r="J193" s="24" t="s">
        <v>30</v>
      </c>
      <c r="K193" s="24">
        <v>0</v>
      </c>
      <c r="L193" s="2">
        <v>710000000</v>
      </c>
      <c r="M193" s="3" t="s">
        <v>33</v>
      </c>
      <c r="N193" s="2" t="s">
        <v>34</v>
      </c>
      <c r="O193" s="24" t="s">
        <v>66</v>
      </c>
      <c r="P193" s="24"/>
      <c r="Q193" s="4" t="s">
        <v>70</v>
      </c>
      <c r="R193" s="4" t="s">
        <v>148</v>
      </c>
      <c r="S193" s="24"/>
      <c r="T193" s="2"/>
      <c r="U193" s="25"/>
      <c r="V193" s="90"/>
      <c r="W193" s="142">
        <v>6000000</v>
      </c>
      <c r="X193" s="90">
        <f t="shared" si="6"/>
        <v>6000000</v>
      </c>
      <c r="Y193" s="90"/>
      <c r="Z193" s="115">
        <v>2014</v>
      </c>
      <c r="AA193" s="24"/>
    </row>
    <row r="194" spans="1:27" ht="63.75" customHeight="1" x14ac:dyDescent="0.2">
      <c r="A194" s="110" t="s">
        <v>167</v>
      </c>
      <c r="B194" s="4" t="s">
        <v>36</v>
      </c>
      <c r="C194" s="5" t="s">
        <v>149</v>
      </c>
      <c r="D194" s="10" t="s">
        <v>85</v>
      </c>
      <c r="E194" s="10" t="s">
        <v>150</v>
      </c>
      <c r="F194" s="11" t="s">
        <v>85</v>
      </c>
      <c r="G194" s="10" t="s">
        <v>150</v>
      </c>
      <c r="H194" s="10" t="s">
        <v>151</v>
      </c>
      <c r="I194" s="10" t="s">
        <v>152</v>
      </c>
      <c r="J194" s="24" t="s">
        <v>30</v>
      </c>
      <c r="K194" s="24">
        <v>100</v>
      </c>
      <c r="L194" s="2">
        <v>710000000</v>
      </c>
      <c r="M194" s="3" t="s">
        <v>33</v>
      </c>
      <c r="N194" s="2" t="s">
        <v>34</v>
      </c>
      <c r="O194" s="24" t="s">
        <v>66</v>
      </c>
      <c r="P194" s="24"/>
      <c r="Q194" s="4" t="s">
        <v>70</v>
      </c>
      <c r="R194" s="4" t="s">
        <v>153</v>
      </c>
      <c r="S194" s="24"/>
      <c r="T194" s="2"/>
      <c r="U194" s="25"/>
      <c r="V194" s="90"/>
      <c r="W194" s="142">
        <v>6000000</v>
      </c>
      <c r="X194" s="90">
        <f t="shared" si="6"/>
        <v>6000000</v>
      </c>
      <c r="Y194" s="90"/>
      <c r="Z194" s="115">
        <v>2014</v>
      </c>
      <c r="AA194" s="24"/>
    </row>
    <row r="195" spans="1:27" ht="51" customHeight="1" x14ac:dyDescent="0.2">
      <c r="A195" s="110" t="s">
        <v>168</v>
      </c>
      <c r="B195" s="4" t="s">
        <v>36</v>
      </c>
      <c r="C195" s="5" t="s">
        <v>154</v>
      </c>
      <c r="D195" s="10" t="s">
        <v>155</v>
      </c>
      <c r="E195" s="10" t="s">
        <v>156</v>
      </c>
      <c r="F195" s="11" t="s">
        <v>155</v>
      </c>
      <c r="G195" s="10" t="s">
        <v>156</v>
      </c>
      <c r="H195" s="10" t="s">
        <v>86</v>
      </c>
      <c r="I195" s="10" t="s">
        <v>157</v>
      </c>
      <c r="J195" s="24" t="s">
        <v>30</v>
      </c>
      <c r="K195" s="24">
        <v>0</v>
      </c>
      <c r="L195" s="2">
        <v>710000000</v>
      </c>
      <c r="M195" s="3" t="s">
        <v>33</v>
      </c>
      <c r="N195" s="2" t="s">
        <v>34</v>
      </c>
      <c r="O195" s="24" t="s">
        <v>66</v>
      </c>
      <c r="P195" s="24"/>
      <c r="Q195" s="4" t="s">
        <v>70</v>
      </c>
      <c r="R195" s="4" t="s">
        <v>148</v>
      </c>
      <c r="S195" s="24"/>
      <c r="T195" s="2"/>
      <c r="U195" s="25"/>
      <c r="V195" s="90"/>
      <c r="W195" s="142">
        <v>0</v>
      </c>
      <c r="X195" s="90">
        <f t="shared" si="6"/>
        <v>0</v>
      </c>
      <c r="Y195" s="90"/>
      <c r="Z195" s="115">
        <v>2014</v>
      </c>
      <c r="AA195" s="24"/>
    </row>
    <row r="196" spans="1:27" ht="51" customHeight="1" x14ac:dyDescent="0.2">
      <c r="A196" s="110" t="s">
        <v>902</v>
      </c>
      <c r="B196" s="4" t="s">
        <v>36</v>
      </c>
      <c r="C196" s="5" t="s">
        <v>154</v>
      </c>
      <c r="D196" s="10" t="s">
        <v>155</v>
      </c>
      <c r="E196" s="10" t="s">
        <v>156</v>
      </c>
      <c r="F196" s="11" t="s">
        <v>155</v>
      </c>
      <c r="G196" s="10" t="s">
        <v>156</v>
      </c>
      <c r="H196" s="10" t="s">
        <v>86</v>
      </c>
      <c r="I196" s="10" t="s">
        <v>157</v>
      </c>
      <c r="J196" s="24" t="s">
        <v>30</v>
      </c>
      <c r="K196" s="24">
        <v>0</v>
      </c>
      <c r="L196" s="2">
        <v>710000000</v>
      </c>
      <c r="M196" s="3" t="s">
        <v>33</v>
      </c>
      <c r="N196" s="115" t="s">
        <v>685</v>
      </c>
      <c r="O196" s="24" t="s">
        <v>66</v>
      </c>
      <c r="P196" s="24"/>
      <c r="Q196" s="4" t="s">
        <v>70</v>
      </c>
      <c r="R196" s="4" t="s">
        <v>148</v>
      </c>
      <c r="S196" s="24"/>
      <c r="T196" s="2"/>
      <c r="U196" s="25"/>
      <c r="V196" s="90"/>
      <c r="W196" s="142">
        <v>14000000</v>
      </c>
      <c r="X196" s="90">
        <f t="shared" si="6"/>
        <v>14000000</v>
      </c>
      <c r="Y196" s="90"/>
      <c r="Z196" s="115">
        <v>2014</v>
      </c>
      <c r="AA196" s="24" t="s">
        <v>801</v>
      </c>
    </row>
    <row r="197" spans="1:27" ht="51" customHeight="1" x14ac:dyDescent="0.2">
      <c r="A197" s="110" t="s">
        <v>169</v>
      </c>
      <c r="B197" s="4" t="s">
        <v>36</v>
      </c>
      <c r="C197" s="5" t="s">
        <v>158</v>
      </c>
      <c r="D197" s="10" t="s">
        <v>159</v>
      </c>
      <c r="E197" s="10" t="s">
        <v>160</v>
      </c>
      <c r="F197" s="11" t="s">
        <v>159</v>
      </c>
      <c r="G197" s="10" t="s">
        <v>160</v>
      </c>
      <c r="H197" s="10" t="s">
        <v>161</v>
      </c>
      <c r="I197" s="10" t="s">
        <v>162</v>
      </c>
      <c r="J197" s="24" t="s">
        <v>30</v>
      </c>
      <c r="K197" s="24">
        <v>100</v>
      </c>
      <c r="L197" s="2">
        <v>710000000</v>
      </c>
      <c r="M197" s="3" t="s">
        <v>33</v>
      </c>
      <c r="N197" s="2" t="s">
        <v>34</v>
      </c>
      <c r="O197" s="24" t="s">
        <v>66</v>
      </c>
      <c r="P197" s="24"/>
      <c r="Q197" s="4" t="s">
        <v>70</v>
      </c>
      <c r="R197" s="4" t="s">
        <v>163</v>
      </c>
      <c r="S197" s="24"/>
      <c r="T197" s="2"/>
      <c r="U197" s="25"/>
      <c r="V197" s="90"/>
      <c r="W197" s="142">
        <v>3800000</v>
      </c>
      <c r="X197" s="90">
        <f t="shared" si="6"/>
        <v>3800000</v>
      </c>
      <c r="Y197" s="90"/>
      <c r="Z197" s="115">
        <v>2014</v>
      </c>
      <c r="AA197" s="24"/>
    </row>
    <row r="198" spans="1:27" ht="89.25" customHeight="1" x14ac:dyDescent="0.2">
      <c r="A198" s="110" t="s">
        <v>176</v>
      </c>
      <c r="B198" s="4" t="s">
        <v>36</v>
      </c>
      <c r="C198" s="5" t="s">
        <v>170</v>
      </c>
      <c r="D198" s="10" t="s">
        <v>171</v>
      </c>
      <c r="E198" s="10" t="s">
        <v>172</v>
      </c>
      <c r="F198" s="11" t="s">
        <v>171</v>
      </c>
      <c r="G198" s="10" t="s">
        <v>172</v>
      </c>
      <c r="H198" s="10" t="s">
        <v>173</v>
      </c>
      <c r="I198" s="10" t="s">
        <v>174</v>
      </c>
      <c r="J198" s="24" t="s">
        <v>30</v>
      </c>
      <c r="K198" s="24">
        <v>90</v>
      </c>
      <c r="L198" s="2">
        <v>710000000</v>
      </c>
      <c r="M198" s="3" t="s">
        <v>33</v>
      </c>
      <c r="N198" s="2" t="s">
        <v>34</v>
      </c>
      <c r="O198" s="24" t="s">
        <v>66</v>
      </c>
      <c r="P198" s="24"/>
      <c r="Q198" s="4" t="s">
        <v>70</v>
      </c>
      <c r="R198" s="4" t="s">
        <v>175</v>
      </c>
      <c r="S198" s="24"/>
      <c r="T198" s="2"/>
      <c r="U198" s="25"/>
      <c r="V198" s="90"/>
      <c r="W198" s="142">
        <v>0</v>
      </c>
      <c r="X198" s="90">
        <f t="shared" ref="X198:X203" si="7">W198*1.12</f>
        <v>0</v>
      </c>
      <c r="Y198" s="90" t="s">
        <v>608</v>
      </c>
      <c r="Z198" s="115">
        <v>2014</v>
      </c>
      <c r="AA198" s="24"/>
    </row>
    <row r="199" spans="1:27" ht="89.25" customHeight="1" x14ac:dyDescent="0.2">
      <c r="A199" s="110" t="s">
        <v>1731</v>
      </c>
      <c r="B199" s="4" t="s">
        <v>36</v>
      </c>
      <c r="C199" s="5" t="s">
        <v>170</v>
      </c>
      <c r="D199" s="10" t="s">
        <v>171</v>
      </c>
      <c r="E199" s="10" t="s">
        <v>172</v>
      </c>
      <c r="F199" s="11" t="s">
        <v>171</v>
      </c>
      <c r="G199" s="10" t="s">
        <v>172</v>
      </c>
      <c r="H199" s="10" t="s">
        <v>1732</v>
      </c>
      <c r="I199" s="10" t="s">
        <v>1733</v>
      </c>
      <c r="J199" s="24" t="s">
        <v>30</v>
      </c>
      <c r="K199" s="24">
        <v>90</v>
      </c>
      <c r="L199" s="2">
        <v>710000000</v>
      </c>
      <c r="M199" s="3" t="s">
        <v>33</v>
      </c>
      <c r="N199" s="2" t="s">
        <v>34</v>
      </c>
      <c r="O199" s="24" t="s">
        <v>66</v>
      </c>
      <c r="P199" s="24"/>
      <c r="Q199" s="4" t="s">
        <v>1734</v>
      </c>
      <c r="R199" s="4" t="s">
        <v>175</v>
      </c>
      <c r="S199" s="24"/>
      <c r="T199" s="2"/>
      <c r="U199" s="25"/>
      <c r="V199" s="90"/>
      <c r="W199" s="142">
        <f>36240*515</f>
        <v>18663600</v>
      </c>
      <c r="X199" s="90">
        <f t="shared" si="7"/>
        <v>20903232.000000004</v>
      </c>
      <c r="Y199" s="90" t="s">
        <v>608</v>
      </c>
      <c r="Z199" s="115">
        <v>2014</v>
      </c>
      <c r="AA199" s="24" t="s">
        <v>1735</v>
      </c>
    </row>
    <row r="200" spans="1:27" ht="114" customHeight="1" x14ac:dyDescent="0.2">
      <c r="A200" s="110" t="s">
        <v>189</v>
      </c>
      <c r="B200" s="4" t="s">
        <v>36</v>
      </c>
      <c r="C200" s="5" t="s">
        <v>178</v>
      </c>
      <c r="D200" s="10" t="s">
        <v>179</v>
      </c>
      <c r="E200" s="10" t="s">
        <v>180</v>
      </c>
      <c r="F200" s="11" t="s">
        <v>181</v>
      </c>
      <c r="G200" s="10" t="s">
        <v>182</v>
      </c>
      <c r="H200" s="10" t="s">
        <v>183</v>
      </c>
      <c r="I200" s="10" t="s">
        <v>184</v>
      </c>
      <c r="J200" s="24" t="s">
        <v>30</v>
      </c>
      <c r="K200" s="24">
        <v>50</v>
      </c>
      <c r="L200" s="2">
        <v>710000000</v>
      </c>
      <c r="M200" s="3" t="s">
        <v>33</v>
      </c>
      <c r="N200" s="2" t="s">
        <v>34</v>
      </c>
      <c r="O200" s="4" t="s">
        <v>185</v>
      </c>
      <c r="P200" s="24"/>
      <c r="Q200" s="4" t="s">
        <v>70</v>
      </c>
      <c r="R200" s="4" t="s">
        <v>186</v>
      </c>
      <c r="S200" s="24"/>
      <c r="T200" s="2"/>
      <c r="U200" s="25"/>
      <c r="V200" s="90"/>
      <c r="W200" s="142">
        <v>372946910</v>
      </c>
      <c r="X200" s="90">
        <f t="shared" si="7"/>
        <v>417700539.20000005</v>
      </c>
      <c r="Y200" s="90" t="s">
        <v>608</v>
      </c>
      <c r="Z200" s="115">
        <v>2014</v>
      </c>
      <c r="AA200" s="24"/>
    </row>
    <row r="201" spans="1:27" ht="102" customHeight="1" x14ac:dyDescent="0.2">
      <c r="A201" s="110" t="s">
        <v>190</v>
      </c>
      <c r="B201" s="4" t="s">
        <v>36</v>
      </c>
      <c r="C201" s="5" t="s">
        <v>178</v>
      </c>
      <c r="D201" s="10" t="s">
        <v>179</v>
      </c>
      <c r="E201" s="10" t="s">
        <v>180</v>
      </c>
      <c r="F201" s="11" t="s">
        <v>181</v>
      </c>
      <c r="G201" s="10" t="s">
        <v>182</v>
      </c>
      <c r="H201" s="10" t="s">
        <v>187</v>
      </c>
      <c r="I201" s="10" t="s">
        <v>188</v>
      </c>
      <c r="J201" s="24" t="s">
        <v>30</v>
      </c>
      <c r="K201" s="24">
        <v>50</v>
      </c>
      <c r="L201" s="2">
        <v>710000000</v>
      </c>
      <c r="M201" s="3" t="s">
        <v>33</v>
      </c>
      <c r="N201" s="2" t="s">
        <v>34</v>
      </c>
      <c r="O201" s="4" t="s">
        <v>191</v>
      </c>
      <c r="P201" s="24"/>
      <c r="Q201" s="4" t="s">
        <v>70</v>
      </c>
      <c r="R201" s="4" t="s">
        <v>186</v>
      </c>
      <c r="S201" s="24"/>
      <c r="T201" s="2"/>
      <c r="U201" s="25"/>
      <c r="V201" s="90"/>
      <c r="W201" s="142">
        <v>27058200</v>
      </c>
      <c r="X201" s="90">
        <f t="shared" si="7"/>
        <v>30305184.000000004</v>
      </c>
      <c r="Y201" s="90" t="s">
        <v>608</v>
      </c>
      <c r="Z201" s="115">
        <v>2014</v>
      </c>
      <c r="AA201" s="24"/>
    </row>
    <row r="202" spans="1:27" ht="63.75" customHeight="1" x14ac:dyDescent="0.2">
      <c r="A202" s="110" t="s">
        <v>207</v>
      </c>
      <c r="B202" s="4" t="s">
        <v>36</v>
      </c>
      <c r="C202" s="5" t="s">
        <v>194</v>
      </c>
      <c r="D202" s="10" t="s">
        <v>195</v>
      </c>
      <c r="E202" s="10" t="s">
        <v>196</v>
      </c>
      <c r="F202" s="11" t="s">
        <v>197</v>
      </c>
      <c r="G202" s="10" t="s">
        <v>198</v>
      </c>
      <c r="H202" s="10" t="s">
        <v>199</v>
      </c>
      <c r="I202" s="10" t="s">
        <v>200</v>
      </c>
      <c r="J202" s="24" t="s">
        <v>609</v>
      </c>
      <c r="K202" s="24">
        <v>100</v>
      </c>
      <c r="L202" s="2">
        <v>710000000</v>
      </c>
      <c r="M202" s="3" t="s">
        <v>33</v>
      </c>
      <c r="N202" s="115" t="s">
        <v>177</v>
      </c>
      <c r="O202" s="4" t="s">
        <v>66</v>
      </c>
      <c r="P202" s="24"/>
      <c r="Q202" s="4" t="s">
        <v>70</v>
      </c>
      <c r="R202" s="4" t="s">
        <v>201</v>
      </c>
      <c r="S202" s="24"/>
      <c r="T202" s="2"/>
      <c r="U202" s="25"/>
      <c r="V202" s="90"/>
      <c r="W202" s="142">
        <v>0</v>
      </c>
      <c r="X202" s="90">
        <f t="shared" si="7"/>
        <v>0</v>
      </c>
      <c r="Y202" s="90"/>
      <c r="Z202" s="115">
        <v>2014</v>
      </c>
      <c r="AA202" s="24"/>
    </row>
    <row r="203" spans="1:27" ht="63.75" customHeight="1" x14ac:dyDescent="0.2">
      <c r="A203" s="110" t="s">
        <v>1678</v>
      </c>
      <c r="B203" s="3" t="s">
        <v>36</v>
      </c>
      <c r="C203" s="3" t="s">
        <v>194</v>
      </c>
      <c r="D203" s="12" t="s">
        <v>195</v>
      </c>
      <c r="E203" s="12" t="s">
        <v>196</v>
      </c>
      <c r="F203" s="12" t="s">
        <v>197</v>
      </c>
      <c r="G203" s="12" t="s">
        <v>198</v>
      </c>
      <c r="H203" s="12" t="s">
        <v>199</v>
      </c>
      <c r="I203" s="12" t="s">
        <v>200</v>
      </c>
      <c r="J203" s="12" t="s">
        <v>1657</v>
      </c>
      <c r="K203" s="13">
        <v>100</v>
      </c>
      <c r="L203" s="67">
        <v>710000000</v>
      </c>
      <c r="M203" s="68" t="s">
        <v>33</v>
      </c>
      <c r="N203" s="2" t="s">
        <v>1597</v>
      </c>
      <c r="O203" s="12" t="s">
        <v>66</v>
      </c>
      <c r="P203" s="12"/>
      <c r="Q203" s="59" t="s">
        <v>70</v>
      </c>
      <c r="R203" s="14" t="s">
        <v>201</v>
      </c>
      <c r="S203" s="12"/>
      <c r="T203" s="12"/>
      <c r="U203" s="12"/>
      <c r="V203" s="12"/>
      <c r="W203" s="15">
        <v>7520000</v>
      </c>
      <c r="X203" s="15">
        <f t="shared" si="7"/>
        <v>8422400</v>
      </c>
      <c r="Y203" s="12"/>
      <c r="Z203" s="73">
        <v>2014</v>
      </c>
      <c r="AA203" s="12" t="s">
        <v>1679</v>
      </c>
    </row>
    <row r="204" spans="1:27" ht="63.75" customHeight="1" x14ac:dyDescent="0.2">
      <c r="A204" s="110" t="s">
        <v>208</v>
      </c>
      <c r="B204" s="4" t="s">
        <v>36</v>
      </c>
      <c r="C204" s="5" t="s">
        <v>202</v>
      </c>
      <c r="D204" s="10" t="s">
        <v>203</v>
      </c>
      <c r="E204" s="10" t="s">
        <v>204</v>
      </c>
      <c r="F204" s="11" t="s">
        <v>203</v>
      </c>
      <c r="G204" s="10" t="s">
        <v>204</v>
      </c>
      <c r="H204" s="10" t="s">
        <v>205</v>
      </c>
      <c r="I204" s="10" t="s">
        <v>206</v>
      </c>
      <c r="J204" s="24" t="s">
        <v>30</v>
      </c>
      <c r="K204" s="24">
        <v>0</v>
      </c>
      <c r="L204" s="2">
        <v>710000000</v>
      </c>
      <c r="M204" s="3" t="s">
        <v>33</v>
      </c>
      <c r="N204" s="2" t="s">
        <v>34</v>
      </c>
      <c r="O204" s="4" t="s">
        <v>66</v>
      </c>
      <c r="P204" s="24"/>
      <c r="Q204" s="4" t="s">
        <v>209</v>
      </c>
      <c r="R204" s="4" t="s">
        <v>201</v>
      </c>
      <c r="S204" s="24"/>
      <c r="T204" s="2"/>
      <c r="U204" s="25"/>
      <c r="V204" s="90"/>
      <c r="W204" s="142">
        <v>226500</v>
      </c>
      <c r="X204" s="90">
        <f>W204*1</f>
        <v>226500</v>
      </c>
      <c r="Y204" s="90"/>
      <c r="Z204" s="115">
        <v>2014</v>
      </c>
      <c r="AA204" s="24"/>
    </row>
    <row r="205" spans="1:27" ht="89.25" customHeight="1" x14ac:dyDescent="0.2">
      <c r="A205" s="110" t="s">
        <v>226</v>
      </c>
      <c r="B205" s="4" t="s">
        <v>36</v>
      </c>
      <c r="C205" s="5" t="s">
        <v>210</v>
      </c>
      <c r="D205" s="10" t="s">
        <v>211</v>
      </c>
      <c r="E205" s="10" t="s">
        <v>212</v>
      </c>
      <c r="F205" s="11" t="s">
        <v>213</v>
      </c>
      <c r="G205" s="10" t="s">
        <v>214</v>
      </c>
      <c r="H205" s="10" t="s">
        <v>215</v>
      </c>
      <c r="I205" s="10" t="s">
        <v>216</v>
      </c>
      <c r="J205" s="24" t="s">
        <v>30</v>
      </c>
      <c r="K205" s="24">
        <v>50</v>
      </c>
      <c r="L205" s="2">
        <v>710000000</v>
      </c>
      <c r="M205" s="3" t="s">
        <v>33</v>
      </c>
      <c r="N205" s="2" t="s">
        <v>34</v>
      </c>
      <c r="O205" s="4" t="s">
        <v>217</v>
      </c>
      <c r="P205" s="24"/>
      <c r="Q205" s="4" t="s">
        <v>70</v>
      </c>
      <c r="R205" s="4" t="s">
        <v>218</v>
      </c>
      <c r="S205" s="24"/>
      <c r="T205" s="2"/>
      <c r="U205" s="25"/>
      <c r="V205" s="90"/>
      <c r="W205" s="142">
        <v>0</v>
      </c>
      <c r="X205" s="90">
        <f>W205*1.12</f>
        <v>0</v>
      </c>
      <c r="Y205" s="90"/>
      <c r="Z205" s="115">
        <v>2014</v>
      </c>
      <c r="AA205" s="24"/>
    </row>
    <row r="206" spans="1:27" ht="89.25" customHeight="1" x14ac:dyDescent="0.2">
      <c r="A206" s="110" t="s">
        <v>1015</v>
      </c>
      <c r="B206" s="4" t="s">
        <v>36</v>
      </c>
      <c r="C206" s="5" t="s">
        <v>210</v>
      </c>
      <c r="D206" s="10" t="s">
        <v>211</v>
      </c>
      <c r="E206" s="10" t="s">
        <v>212</v>
      </c>
      <c r="F206" s="11" t="s">
        <v>213</v>
      </c>
      <c r="G206" s="10" t="s">
        <v>214</v>
      </c>
      <c r="H206" s="10" t="s">
        <v>215</v>
      </c>
      <c r="I206" s="10" t="s">
        <v>216</v>
      </c>
      <c r="J206" s="24" t="s">
        <v>30</v>
      </c>
      <c r="K206" s="24">
        <v>50</v>
      </c>
      <c r="L206" s="2">
        <v>710000000</v>
      </c>
      <c r="M206" s="3" t="s">
        <v>33</v>
      </c>
      <c r="N206" s="2" t="s">
        <v>1016</v>
      </c>
      <c r="O206" s="4" t="s">
        <v>217</v>
      </c>
      <c r="P206" s="24"/>
      <c r="Q206" s="4" t="s">
        <v>70</v>
      </c>
      <c r="R206" s="4" t="s">
        <v>218</v>
      </c>
      <c r="S206" s="24"/>
      <c r="T206" s="2"/>
      <c r="U206" s="25"/>
      <c r="V206" s="90"/>
      <c r="W206" s="142">
        <v>57237000</v>
      </c>
      <c r="X206" s="90">
        <f>W206*1.12</f>
        <v>64105440.000000007</v>
      </c>
      <c r="Y206" s="2" t="s">
        <v>608</v>
      </c>
      <c r="Z206" s="115">
        <v>2014</v>
      </c>
      <c r="AA206" s="24" t="s">
        <v>1017</v>
      </c>
    </row>
    <row r="207" spans="1:27" ht="102" customHeight="1" x14ac:dyDescent="0.2">
      <c r="A207" s="110" t="s">
        <v>227</v>
      </c>
      <c r="B207" s="4" t="s">
        <v>36</v>
      </c>
      <c r="C207" s="5" t="s">
        <v>219</v>
      </c>
      <c r="D207" s="10" t="s">
        <v>220</v>
      </c>
      <c r="E207" s="10" t="s">
        <v>221</v>
      </c>
      <c r="F207" s="11" t="s">
        <v>222</v>
      </c>
      <c r="G207" s="10" t="s">
        <v>223</v>
      </c>
      <c r="H207" s="10" t="s">
        <v>224</v>
      </c>
      <c r="I207" s="10" t="s">
        <v>225</v>
      </c>
      <c r="J207" s="24" t="s">
        <v>30</v>
      </c>
      <c r="K207" s="24">
        <v>50</v>
      </c>
      <c r="L207" s="2">
        <v>710000000</v>
      </c>
      <c r="M207" s="3" t="s">
        <v>33</v>
      </c>
      <c r="N207" s="2" t="s">
        <v>34</v>
      </c>
      <c r="O207" s="4" t="s">
        <v>217</v>
      </c>
      <c r="P207" s="24"/>
      <c r="Q207" s="4" t="s">
        <v>70</v>
      </c>
      <c r="R207" s="4" t="s">
        <v>218</v>
      </c>
      <c r="S207" s="24"/>
      <c r="T207" s="2"/>
      <c r="U207" s="25"/>
      <c r="V207" s="90"/>
      <c r="W207" s="142">
        <v>0</v>
      </c>
      <c r="X207" s="90">
        <v>0</v>
      </c>
      <c r="Y207" s="90"/>
      <c r="Z207" s="115">
        <v>2014</v>
      </c>
      <c r="AA207" s="24"/>
    </row>
    <row r="208" spans="1:27" ht="102" customHeight="1" x14ac:dyDescent="0.2">
      <c r="A208" s="110" t="s">
        <v>1018</v>
      </c>
      <c r="B208" s="4" t="s">
        <v>36</v>
      </c>
      <c r="C208" s="5" t="s">
        <v>219</v>
      </c>
      <c r="D208" s="10" t="s">
        <v>220</v>
      </c>
      <c r="E208" s="10" t="s">
        <v>221</v>
      </c>
      <c r="F208" s="11" t="s">
        <v>222</v>
      </c>
      <c r="G208" s="10" t="s">
        <v>223</v>
      </c>
      <c r="H208" s="10" t="s">
        <v>224</v>
      </c>
      <c r="I208" s="10" t="s">
        <v>225</v>
      </c>
      <c r="J208" s="24" t="s">
        <v>30</v>
      </c>
      <c r="K208" s="24">
        <v>50</v>
      </c>
      <c r="L208" s="2">
        <v>710000000</v>
      </c>
      <c r="M208" s="3" t="s">
        <v>33</v>
      </c>
      <c r="N208" s="2" t="s">
        <v>1016</v>
      </c>
      <c r="O208" s="4" t="s">
        <v>217</v>
      </c>
      <c r="P208" s="24"/>
      <c r="Q208" s="4" t="s">
        <v>70</v>
      </c>
      <c r="R208" s="4" t="s">
        <v>218</v>
      </c>
      <c r="S208" s="24"/>
      <c r="T208" s="2"/>
      <c r="U208" s="25"/>
      <c r="V208" s="90"/>
      <c r="W208" s="142">
        <v>9630000</v>
      </c>
      <c r="X208" s="90">
        <v>10785600</v>
      </c>
      <c r="Y208" s="2" t="s">
        <v>608</v>
      </c>
      <c r="Z208" s="115">
        <v>2014</v>
      </c>
      <c r="AA208" s="24" t="s">
        <v>1017</v>
      </c>
    </row>
    <row r="209" spans="1:27" ht="89.25" customHeight="1" x14ac:dyDescent="0.2">
      <c r="A209" s="110" t="s">
        <v>228</v>
      </c>
      <c r="B209" s="4" t="s">
        <v>36</v>
      </c>
      <c r="C209" s="5" t="s">
        <v>210</v>
      </c>
      <c r="D209" s="10" t="s">
        <v>211</v>
      </c>
      <c r="E209" s="10" t="s">
        <v>212</v>
      </c>
      <c r="F209" s="11" t="s">
        <v>213</v>
      </c>
      <c r="G209" s="10" t="s">
        <v>214</v>
      </c>
      <c r="H209" s="10" t="s">
        <v>215</v>
      </c>
      <c r="I209" s="10" t="s">
        <v>216</v>
      </c>
      <c r="J209" s="24" t="s">
        <v>30</v>
      </c>
      <c r="K209" s="24">
        <v>50</v>
      </c>
      <c r="L209" s="2">
        <v>710000000</v>
      </c>
      <c r="M209" s="3" t="s">
        <v>33</v>
      </c>
      <c r="N209" s="2" t="s">
        <v>34</v>
      </c>
      <c r="O209" s="4" t="s">
        <v>230</v>
      </c>
      <c r="P209" s="24"/>
      <c r="Q209" s="4" t="s">
        <v>70</v>
      </c>
      <c r="R209" s="4" t="s">
        <v>218</v>
      </c>
      <c r="S209" s="24"/>
      <c r="T209" s="2"/>
      <c r="U209" s="25"/>
      <c r="V209" s="90"/>
      <c r="W209" s="142">
        <v>0</v>
      </c>
      <c r="X209" s="90">
        <f>W209*1.12</f>
        <v>0</v>
      </c>
      <c r="Y209" s="90"/>
      <c r="Z209" s="115">
        <v>2014</v>
      </c>
      <c r="AA209" s="24"/>
    </row>
    <row r="210" spans="1:27" ht="89.25" customHeight="1" x14ac:dyDescent="0.2">
      <c r="A210" s="110" t="s">
        <v>1019</v>
      </c>
      <c r="B210" s="4" t="s">
        <v>36</v>
      </c>
      <c r="C210" s="5" t="s">
        <v>210</v>
      </c>
      <c r="D210" s="10" t="s">
        <v>211</v>
      </c>
      <c r="E210" s="10" t="s">
        <v>212</v>
      </c>
      <c r="F210" s="11" t="s">
        <v>213</v>
      </c>
      <c r="G210" s="10" t="s">
        <v>214</v>
      </c>
      <c r="H210" s="10" t="s">
        <v>215</v>
      </c>
      <c r="I210" s="10" t="s">
        <v>216</v>
      </c>
      <c r="J210" s="24" t="s">
        <v>30</v>
      </c>
      <c r="K210" s="24">
        <v>50</v>
      </c>
      <c r="L210" s="2">
        <v>710000000</v>
      </c>
      <c r="M210" s="3" t="s">
        <v>33</v>
      </c>
      <c r="N210" s="2" t="s">
        <v>1016</v>
      </c>
      <c r="O210" s="4" t="s">
        <v>230</v>
      </c>
      <c r="P210" s="24"/>
      <c r="Q210" s="4" t="s">
        <v>70</v>
      </c>
      <c r="R210" s="4" t="s">
        <v>218</v>
      </c>
      <c r="S210" s="24"/>
      <c r="T210" s="2"/>
      <c r="U210" s="25"/>
      <c r="V210" s="90"/>
      <c r="W210" s="142">
        <v>16000000</v>
      </c>
      <c r="X210" s="90">
        <f>W210*1.12</f>
        <v>17920000</v>
      </c>
      <c r="Y210" s="2" t="s">
        <v>608</v>
      </c>
      <c r="Z210" s="115">
        <v>2014</v>
      </c>
      <c r="AA210" s="24" t="s">
        <v>1017</v>
      </c>
    </row>
    <row r="211" spans="1:27" ht="102" customHeight="1" x14ac:dyDescent="0.2">
      <c r="A211" s="110" t="s">
        <v>229</v>
      </c>
      <c r="B211" s="4" t="s">
        <v>36</v>
      </c>
      <c r="C211" s="5" t="s">
        <v>219</v>
      </c>
      <c r="D211" s="10" t="s">
        <v>220</v>
      </c>
      <c r="E211" s="10" t="s">
        <v>221</v>
      </c>
      <c r="F211" s="11" t="s">
        <v>222</v>
      </c>
      <c r="G211" s="10" t="s">
        <v>223</v>
      </c>
      <c r="H211" s="10" t="s">
        <v>224</v>
      </c>
      <c r="I211" s="10" t="s">
        <v>225</v>
      </c>
      <c r="J211" s="24" t="s">
        <v>30</v>
      </c>
      <c r="K211" s="24">
        <v>50</v>
      </c>
      <c r="L211" s="2">
        <v>710000000</v>
      </c>
      <c r="M211" s="3" t="s">
        <v>33</v>
      </c>
      <c r="N211" s="2" t="s">
        <v>34</v>
      </c>
      <c r="O211" s="4" t="s">
        <v>230</v>
      </c>
      <c r="P211" s="24"/>
      <c r="Q211" s="4" t="s">
        <v>70</v>
      </c>
      <c r="R211" s="4" t="s">
        <v>218</v>
      </c>
      <c r="S211" s="24"/>
      <c r="T211" s="2"/>
      <c r="U211" s="25"/>
      <c r="V211" s="90"/>
      <c r="W211" s="142">
        <v>0</v>
      </c>
      <c r="X211" s="90">
        <v>0</v>
      </c>
      <c r="Y211" s="90"/>
      <c r="Z211" s="115">
        <v>2014</v>
      </c>
      <c r="AA211" s="24"/>
    </row>
    <row r="212" spans="1:27" ht="102" customHeight="1" x14ac:dyDescent="0.2">
      <c r="A212" s="110" t="s">
        <v>1020</v>
      </c>
      <c r="B212" s="4" t="s">
        <v>36</v>
      </c>
      <c r="C212" s="5" t="s">
        <v>219</v>
      </c>
      <c r="D212" s="10" t="s">
        <v>220</v>
      </c>
      <c r="E212" s="10" t="s">
        <v>221</v>
      </c>
      <c r="F212" s="11" t="s">
        <v>222</v>
      </c>
      <c r="G212" s="10" t="s">
        <v>223</v>
      </c>
      <c r="H212" s="10" t="s">
        <v>224</v>
      </c>
      <c r="I212" s="10" t="s">
        <v>225</v>
      </c>
      <c r="J212" s="24" t="s">
        <v>30</v>
      </c>
      <c r="K212" s="24">
        <v>50</v>
      </c>
      <c r="L212" s="2">
        <v>710000000</v>
      </c>
      <c r="M212" s="3" t="s">
        <v>33</v>
      </c>
      <c r="N212" s="2" t="s">
        <v>1016</v>
      </c>
      <c r="O212" s="4" t="s">
        <v>230</v>
      </c>
      <c r="P212" s="24"/>
      <c r="Q212" s="4" t="s">
        <v>70</v>
      </c>
      <c r="R212" s="4" t="s">
        <v>218</v>
      </c>
      <c r="S212" s="24"/>
      <c r="T212" s="2"/>
      <c r="U212" s="25"/>
      <c r="V212" s="90"/>
      <c r="W212" s="142">
        <v>1977000</v>
      </c>
      <c r="X212" s="90">
        <v>2214240</v>
      </c>
      <c r="Y212" s="2" t="s">
        <v>608</v>
      </c>
      <c r="Z212" s="115">
        <v>2014</v>
      </c>
      <c r="AA212" s="24" t="s">
        <v>1017</v>
      </c>
    </row>
    <row r="213" spans="1:27" ht="63.75" customHeight="1" x14ac:dyDescent="0.2">
      <c r="A213" s="110" t="s">
        <v>239</v>
      </c>
      <c r="B213" s="4" t="s">
        <v>36</v>
      </c>
      <c r="C213" s="5" t="s">
        <v>231</v>
      </c>
      <c r="D213" s="10" t="s">
        <v>232</v>
      </c>
      <c r="E213" s="10" t="s">
        <v>233</v>
      </c>
      <c r="F213" s="11" t="s">
        <v>232</v>
      </c>
      <c r="G213" s="10" t="s">
        <v>233</v>
      </c>
      <c r="H213" s="10" t="s">
        <v>234</v>
      </c>
      <c r="I213" s="10" t="s">
        <v>235</v>
      </c>
      <c r="J213" s="24" t="s">
        <v>48</v>
      </c>
      <c r="K213" s="24">
        <v>100</v>
      </c>
      <c r="L213" s="2">
        <v>710000000</v>
      </c>
      <c r="M213" s="3" t="s">
        <v>33</v>
      </c>
      <c r="N213" s="115" t="s">
        <v>177</v>
      </c>
      <c r="O213" s="4" t="s">
        <v>66</v>
      </c>
      <c r="P213" s="24"/>
      <c r="Q213" s="4" t="s">
        <v>70</v>
      </c>
      <c r="R213" s="4" t="s">
        <v>236</v>
      </c>
      <c r="S213" s="24"/>
      <c r="T213" s="2"/>
      <c r="U213" s="25"/>
      <c r="V213" s="90"/>
      <c r="W213" s="142">
        <v>24667000</v>
      </c>
      <c r="X213" s="90">
        <f>W213*1.12</f>
        <v>27627040.000000004</v>
      </c>
      <c r="Y213" s="90"/>
      <c r="Z213" s="115">
        <v>2014</v>
      </c>
      <c r="AA213" s="24"/>
    </row>
    <row r="214" spans="1:27" ht="63.75" customHeight="1" x14ac:dyDescent="0.2">
      <c r="A214" s="110" t="s">
        <v>240</v>
      </c>
      <c r="B214" s="4" t="s">
        <v>36</v>
      </c>
      <c r="C214" s="5" t="s">
        <v>231</v>
      </c>
      <c r="D214" s="10" t="s">
        <v>232</v>
      </c>
      <c r="E214" s="10" t="s">
        <v>233</v>
      </c>
      <c r="F214" s="11" t="s">
        <v>232</v>
      </c>
      <c r="G214" s="10" t="s">
        <v>233</v>
      </c>
      <c r="H214" s="10" t="s">
        <v>237</v>
      </c>
      <c r="I214" s="10" t="s">
        <v>238</v>
      </c>
      <c r="J214" s="24" t="s">
        <v>48</v>
      </c>
      <c r="K214" s="24">
        <v>100</v>
      </c>
      <c r="L214" s="2">
        <v>710000000</v>
      </c>
      <c r="M214" s="3" t="s">
        <v>33</v>
      </c>
      <c r="N214" s="115" t="s">
        <v>177</v>
      </c>
      <c r="O214" s="4" t="s">
        <v>66</v>
      </c>
      <c r="P214" s="24"/>
      <c r="Q214" s="4" t="s">
        <v>70</v>
      </c>
      <c r="R214" s="4" t="s">
        <v>236</v>
      </c>
      <c r="S214" s="24"/>
      <c r="T214" s="2"/>
      <c r="U214" s="25"/>
      <c r="V214" s="90"/>
      <c r="W214" s="142">
        <v>35870000</v>
      </c>
      <c r="X214" s="90">
        <f>W214*1.12</f>
        <v>40174400.000000007</v>
      </c>
      <c r="Y214" s="90"/>
      <c r="Z214" s="115">
        <v>2014</v>
      </c>
      <c r="AA214" s="24"/>
    </row>
    <row r="215" spans="1:27" ht="76.5" customHeight="1" x14ac:dyDescent="0.2">
      <c r="A215" s="110" t="s">
        <v>248</v>
      </c>
      <c r="B215" s="4" t="s">
        <v>36</v>
      </c>
      <c r="C215" s="5" t="s">
        <v>241</v>
      </c>
      <c r="D215" s="10" t="s">
        <v>242</v>
      </c>
      <c r="E215" s="10" t="s">
        <v>243</v>
      </c>
      <c r="F215" s="11" t="s">
        <v>1618</v>
      </c>
      <c r="G215" s="10" t="s">
        <v>244</v>
      </c>
      <c r="H215" s="10" t="s">
        <v>245</v>
      </c>
      <c r="I215" s="10" t="s">
        <v>246</v>
      </c>
      <c r="J215" s="24" t="s">
        <v>30</v>
      </c>
      <c r="K215" s="24">
        <v>0</v>
      </c>
      <c r="L215" s="2">
        <v>710000000</v>
      </c>
      <c r="M215" s="3" t="s">
        <v>33</v>
      </c>
      <c r="N215" s="2" t="s">
        <v>34</v>
      </c>
      <c r="O215" s="4" t="s">
        <v>66</v>
      </c>
      <c r="P215" s="24"/>
      <c r="Q215" s="4" t="s">
        <v>70</v>
      </c>
      <c r="R215" s="4" t="s">
        <v>247</v>
      </c>
      <c r="S215" s="24"/>
      <c r="T215" s="2"/>
      <c r="U215" s="25"/>
      <c r="V215" s="90"/>
      <c r="W215" s="142">
        <v>7007723</v>
      </c>
      <c r="X215" s="90">
        <f>W215*1.12</f>
        <v>7848649.7600000007</v>
      </c>
      <c r="Y215" s="90"/>
      <c r="Z215" s="115">
        <v>2014</v>
      </c>
      <c r="AA215" s="24"/>
    </row>
    <row r="216" spans="1:27" ht="153" customHeight="1" x14ac:dyDescent="0.2">
      <c r="A216" s="110" t="s">
        <v>298</v>
      </c>
      <c r="B216" s="4" t="s">
        <v>36</v>
      </c>
      <c r="C216" s="5" t="s">
        <v>249</v>
      </c>
      <c r="D216" s="10" t="s">
        <v>80</v>
      </c>
      <c r="E216" s="10" t="s">
        <v>250</v>
      </c>
      <c r="F216" s="11" t="s">
        <v>80</v>
      </c>
      <c r="G216" s="10" t="s">
        <v>250</v>
      </c>
      <c r="H216" s="10" t="s">
        <v>251</v>
      </c>
      <c r="I216" s="10" t="s">
        <v>252</v>
      </c>
      <c r="J216" s="113" t="s">
        <v>609</v>
      </c>
      <c r="K216" s="24">
        <v>50</v>
      </c>
      <c r="L216" s="2">
        <v>710000000</v>
      </c>
      <c r="M216" s="3" t="s">
        <v>33</v>
      </c>
      <c r="N216" s="115" t="s">
        <v>177</v>
      </c>
      <c r="O216" s="4" t="s">
        <v>66</v>
      </c>
      <c r="P216" s="24"/>
      <c r="Q216" s="4" t="s">
        <v>306</v>
      </c>
      <c r="R216" s="4" t="s">
        <v>31</v>
      </c>
      <c r="S216" s="24"/>
      <c r="T216" s="2"/>
      <c r="U216" s="25"/>
      <c r="V216" s="90"/>
      <c r="W216" s="142">
        <v>46013000</v>
      </c>
      <c r="X216" s="90">
        <f t="shared" ref="X216" si="8">W216*1.12</f>
        <v>51534560.000000007</v>
      </c>
      <c r="Y216" s="90"/>
      <c r="Z216" s="115">
        <v>2014</v>
      </c>
      <c r="AA216" s="24"/>
    </row>
    <row r="217" spans="1:27" ht="229.5" customHeight="1" x14ac:dyDescent="0.2">
      <c r="A217" s="110" t="s">
        <v>299</v>
      </c>
      <c r="B217" s="4" t="s">
        <v>36</v>
      </c>
      <c r="C217" s="5" t="s">
        <v>253</v>
      </c>
      <c r="D217" s="10" t="s">
        <v>254</v>
      </c>
      <c r="E217" s="10" t="s">
        <v>255</v>
      </c>
      <c r="F217" s="11" t="s">
        <v>256</v>
      </c>
      <c r="G217" s="10" t="s">
        <v>257</v>
      </c>
      <c r="H217" s="10" t="s">
        <v>258</v>
      </c>
      <c r="I217" s="10" t="s">
        <v>259</v>
      </c>
      <c r="J217" s="113" t="s">
        <v>609</v>
      </c>
      <c r="K217" s="24">
        <v>15</v>
      </c>
      <c r="L217" s="2">
        <v>710000000</v>
      </c>
      <c r="M217" s="3" t="s">
        <v>33</v>
      </c>
      <c r="N217" s="115" t="s">
        <v>177</v>
      </c>
      <c r="O217" s="4" t="s">
        <v>606</v>
      </c>
      <c r="P217" s="24"/>
      <c r="Q217" s="4" t="s">
        <v>70</v>
      </c>
      <c r="R217" s="4" t="s">
        <v>31</v>
      </c>
      <c r="S217" s="24"/>
      <c r="T217" s="2"/>
      <c r="U217" s="25"/>
      <c r="V217" s="90"/>
      <c r="W217" s="142">
        <v>52000000</v>
      </c>
      <c r="X217" s="90">
        <f>W217*1.12</f>
        <v>58240000.000000007</v>
      </c>
      <c r="Y217" s="90"/>
      <c r="Z217" s="115">
        <v>2014</v>
      </c>
      <c r="AA217" s="24"/>
    </row>
    <row r="218" spans="1:27" ht="178.5" customHeight="1" x14ac:dyDescent="0.2">
      <c r="A218" s="110" t="s">
        <v>300</v>
      </c>
      <c r="B218" s="4" t="s">
        <v>36</v>
      </c>
      <c r="C218" s="5" t="s">
        <v>260</v>
      </c>
      <c r="D218" s="10" t="s">
        <v>261</v>
      </c>
      <c r="E218" s="10" t="s">
        <v>262</v>
      </c>
      <c r="F218" s="11" t="s">
        <v>263</v>
      </c>
      <c r="G218" s="10" t="s">
        <v>264</v>
      </c>
      <c r="H218" s="10" t="s">
        <v>265</v>
      </c>
      <c r="I218" s="10" t="s">
        <v>266</v>
      </c>
      <c r="J218" s="113" t="s">
        <v>609</v>
      </c>
      <c r="K218" s="24">
        <v>50</v>
      </c>
      <c r="L218" s="2">
        <v>710000000</v>
      </c>
      <c r="M218" s="3" t="s">
        <v>33</v>
      </c>
      <c r="N218" s="115" t="s">
        <v>177</v>
      </c>
      <c r="O218" s="4" t="s">
        <v>66</v>
      </c>
      <c r="P218" s="24"/>
      <c r="Q218" s="4" t="s">
        <v>603</v>
      </c>
      <c r="R218" s="4" t="s">
        <v>31</v>
      </c>
      <c r="S218" s="24"/>
      <c r="T218" s="2"/>
      <c r="U218" s="25"/>
      <c r="V218" s="90"/>
      <c r="W218" s="142">
        <f>20000000</f>
        <v>20000000</v>
      </c>
      <c r="X218" s="90">
        <f t="shared" ref="X218:X228" si="9">W218*1.12</f>
        <v>22400000.000000004</v>
      </c>
      <c r="Y218" s="90"/>
      <c r="Z218" s="115">
        <v>2014</v>
      </c>
      <c r="AA218" s="24"/>
    </row>
    <row r="219" spans="1:27" ht="178.5" customHeight="1" x14ac:dyDescent="0.2">
      <c r="A219" s="110" t="s">
        <v>301</v>
      </c>
      <c r="B219" s="4" t="s">
        <v>36</v>
      </c>
      <c r="C219" s="5" t="s">
        <v>267</v>
      </c>
      <c r="D219" s="10" t="s">
        <v>268</v>
      </c>
      <c r="E219" s="10" t="s">
        <v>269</v>
      </c>
      <c r="F219" s="11" t="s">
        <v>270</v>
      </c>
      <c r="G219" s="10" t="s">
        <v>271</v>
      </c>
      <c r="H219" s="10" t="s">
        <v>272</v>
      </c>
      <c r="I219" s="10" t="s">
        <v>273</v>
      </c>
      <c r="J219" s="24" t="s">
        <v>30</v>
      </c>
      <c r="K219" s="24">
        <v>0</v>
      </c>
      <c r="L219" s="2">
        <v>710000000</v>
      </c>
      <c r="M219" s="3" t="s">
        <v>33</v>
      </c>
      <c r="N219" s="2" t="s">
        <v>34</v>
      </c>
      <c r="O219" s="4" t="s">
        <v>66</v>
      </c>
      <c r="P219" s="24"/>
      <c r="Q219" s="4" t="s">
        <v>70</v>
      </c>
      <c r="R219" s="4" t="s">
        <v>274</v>
      </c>
      <c r="S219" s="24"/>
      <c r="T219" s="2"/>
      <c r="U219" s="25"/>
      <c r="V219" s="90"/>
      <c r="W219" s="142">
        <v>0</v>
      </c>
      <c r="X219" s="90">
        <f t="shared" si="9"/>
        <v>0</v>
      </c>
      <c r="Y219" s="90"/>
      <c r="Z219" s="115">
        <v>2014</v>
      </c>
      <c r="AA219" s="24"/>
    </row>
    <row r="220" spans="1:27" ht="178.5" customHeight="1" x14ac:dyDescent="0.2">
      <c r="A220" s="110" t="s">
        <v>1634</v>
      </c>
      <c r="B220" s="4" t="s">
        <v>36</v>
      </c>
      <c r="C220" s="5" t="s">
        <v>267</v>
      </c>
      <c r="D220" s="10" t="s">
        <v>268</v>
      </c>
      <c r="E220" s="10" t="s">
        <v>269</v>
      </c>
      <c r="F220" s="11" t="s">
        <v>270</v>
      </c>
      <c r="G220" s="10" t="s">
        <v>271</v>
      </c>
      <c r="H220" s="10" t="s">
        <v>1635</v>
      </c>
      <c r="I220" s="10" t="s">
        <v>273</v>
      </c>
      <c r="J220" s="24" t="s">
        <v>30</v>
      </c>
      <c r="K220" s="24">
        <v>0</v>
      </c>
      <c r="L220" s="2">
        <v>710000000</v>
      </c>
      <c r="M220" s="3" t="s">
        <v>33</v>
      </c>
      <c r="N220" s="2" t="s">
        <v>1597</v>
      </c>
      <c r="O220" s="4" t="s">
        <v>66</v>
      </c>
      <c r="P220" s="24"/>
      <c r="Q220" s="4" t="s">
        <v>70</v>
      </c>
      <c r="R220" s="4" t="s">
        <v>274</v>
      </c>
      <c r="S220" s="24"/>
      <c r="T220" s="2"/>
      <c r="U220" s="25"/>
      <c r="V220" s="90"/>
      <c r="W220" s="142">
        <v>6280500</v>
      </c>
      <c r="X220" s="90">
        <f t="shared" si="9"/>
        <v>7034160.0000000009</v>
      </c>
      <c r="Y220" s="90"/>
      <c r="Z220" s="115">
        <v>2014</v>
      </c>
      <c r="AA220" s="24" t="s">
        <v>801</v>
      </c>
    </row>
    <row r="221" spans="1:27" ht="255" customHeight="1" x14ac:dyDescent="0.2">
      <c r="A221" s="110" t="s">
        <v>302</v>
      </c>
      <c r="B221" s="4" t="s">
        <v>36</v>
      </c>
      <c r="C221" s="5" t="s">
        <v>275</v>
      </c>
      <c r="D221" s="10" t="s">
        <v>276</v>
      </c>
      <c r="E221" s="10" t="s">
        <v>277</v>
      </c>
      <c r="F221" s="11" t="s">
        <v>278</v>
      </c>
      <c r="G221" s="10" t="s">
        <v>279</v>
      </c>
      <c r="H221" s="10" t="s">
        <v>280</v>
      </c>
      <c r="I221" s="10" t="s">
        <v>281</v>
      </c>
      <c r="J221" s="24" t="s">
        <v>30</v>
      </c>
      <c r="K221" s="24">
        <v>0</v>
      </c>
      <c r="L221" s="2">
        <v>710000000</v>
      </c>
      <c r="M221" s="3" t="s">
        <v>33</v>
      </c>
      <c r="N221" s="2" t="s">
        <v>34</v>
      </c>
      <c r="O221" s="4" t="s">
        <v>66</v>
      </c>
      <c r="P221" s="24"/>
      <c r="Q221" s="4" t="s">
        <v>70</v>
      </c>
      <c r="R221" s="4" t="s">
        <v>31</v>
      </c>
      <c r="S221" s="24"/>
      <c r="T221" s="2"/>
      <c r="U221" s="25"/>
      <c r="V221" s="90"/>
      <c r="W221" s="142">
        <v>3781000</v>
      </c>
      <c r="X221" s="90">
        <f t="shared" si="9"/>
        <v>4234720</v>
      </c>
      <c r="Y221" s="90"/>
      <c r="Z221" s="115">
        <v>2014</v>
      </c>
      <c r="AA221" s="24"/>
    </row>
    <row r="222" spans="1:27" ht="76.5" customHeight="1" x14ac:dyDescent="0.2">
      <c r="A222" s="110" t="s">
        <v>303</v>
      </c>
      <c r="B222" s="4" t="s">
        <v>36</v>
      </c>
      <c r="C222" s="5" t="s">
        <v>282</v>
      </c>
      <c r="D222" s="10" t="s">
        <v>283</v>
      </c>
      <c r="E222" s="10" t="s">
        <v>284</v>
      </c>
      <c r="F222" s="11" t="s">
        <v>283</v>
      </c>
      <c r="G222" s="10" t="s">
        <v>285</v>
      </c>
      <c r="H222" s="10" t="s">
        <v>286</v>
      </c>
      <c r="I222" s="10" t="s">
        <v>287</v>
      </c>
      <c r="J222" s="24" t="s">
        <v>30</v>
      </c>
      <c r="K222" s="24">
        <v>0</v>
      </c>
      <c r="L222" s="2">
        <v>710000000</v>
      </c>
      <c r="M222" s="3" t="s">
        <v>33</v>
      </c>
      <c r="N222" s="2" t="s">
        <v>34</v>
      </c>
      <c r="O222" s="4" t="s">
        <v>66</v>
      </c>
      <c r="P222" s="24"/>
      <c r="Q222" s="4" t="s">
        <v>70</v>
      </c>
      <c r="R222" s="4" t="s">
        <v>31</v>
      </c>
      <c r="S222" s="24"/>
      <c r="T222" s="2"/>
      <c r="U222" s="25"/>
      <c r="V222" s="90"/>
      <c r="W222" s="142">
        <v>1839000</v>
      </c>
      <c r="X222" s="90">
        <f t="shared" si="9"/>
        <v>2059680.0000000002</v>
      </c>
      <c r="Y222" s="90"/>
      <c r="Z222" s="115">
        <v>2014</v>
      </c>
      <c r="AA222" s="24"/>
    </row>
    <row r="223" spans="1:27" ht="127.5" customHeight="1" x14ac:dyDescent="0.2">
      <c r="A223" s="110" t="s">
        <v>304</v>
      </c>
      <c r="B223" s="4" t="s">
        <v>36</v>
      </c>
      <c r="C223" s="5" t="s">
        <v>288</v>
      </c>
      <c r="D223" s="10" t="s">
        <v>289</v>
      </c>
      <c r="E223" s="10" t="s">
        <v>290</v>
      </c>
      <c r="F223" s="11" t="s">
        <v>291</v>
      </c>
      <c r="G223" s="10" t="s">
        <v>292</v>
      </c>
      <c r="H223" s="10" t="s">
        <v>293</v>
      </c>
      <c r="I223" s="10" t="s">
        <v>294</v>
      </c>
      <c r="J223" s="113" t="s">
        <v>609</v>
      </c>
      <c r="K223" s="24">
        <v>50</v>
      </c>
      <c r="L223" s="2">
        <v>710000000</v>
      </c>
      <c r="M223" s="3" t="s">
        <v>33</v>
      </c>
      <c r="N223" s="115" t="s">
        <v>177</v>
      </c>
      <c r="O223" s="4" t="s">
        <v>66</v>
      </c>
      <c r="P223" s="24"/>
      <c r="Q223" s="4" t="s">
        <v>70</v>
      </c>
      <c r="R223" s="4" t="s">
        <v>31</v>
      </c>
      <c r="S223" s="24"/>
      <c r="T223" s="2"/>
      <c r="U223" s="25"/>
      <c r="V223" s="90"/>
      <c r="W223" s="142">
        <v>0</v>
      </c>
      <c r="X223" s="90">
        <f t="shared" si="9"/>
        <v>0</v>
      </c>
      <c r="Y223" s="90"/>
      <c r="Z223" s="115">
        <v>2014</v>
      </c>
      <c r="AA223" s="24"/>
    </row>
    <row r="224" spans="1:27" ht="127.5" customHeight="1" x14ac:dyDescent="0.2">
      <c r="A224" s="110" t="s">
        <v>997</v>
      </c>
      <c r="B224" s="3" t="s">
        <v>36</v>
      </c>
      <c r="C224" s="3" t="s">
        <v>288</v>
      </c>
      <c r="D224" s="12" t="s">
        <v>289</v>
      </c>
      <c r="E224" s="12" t="s">
        <v>290</v>
      </c>
      <c r="F224" s="12" t="s">
        <v>291</v>
      </c>
      <c r="G224" s="12" t="s">
        <v>292</v>
      </c>
      <c r="H224" s="12" t="s">
        <v>293</v>
      </c>
      <c r="I224" s="12" t="s">
        <v>294</v>
      </c>
      <c r="J224" s="12" t="s">
        <v>609</v>
      </c>
      <c r="K224" s="13">
        <v>50</v>
      </c>
      <c r="L224" s="67">
        <v>710000000</v>
      </c>
      <c r="M224" s="68" t="s">
        <v>33</v>
      </c>
      <c r="N224" s="66" t="s">
        <v>895</v>
      </c>
      <c r="O224" s="12" t="s">
        <v>66</v>
      </c>
      <c r="P224" s="12"/>
      <c r="Q224" s="59" t="s">
        <v>821</v>
      </c>
      <c r="R224" s="14" t="s">
        <v>31</v>
      </c>
      <c r="S224" s="12"/>
      <c r="T224" s="12"/>
      <c r="U224" s="12"/>
      <c r="V224" s="12"/>
      <c r="W224" s="15">
        <v>0</v>
      </c>
      <c r="X224" s="15">
        <f>W224*1.12</f>
        <v>0</v>
      </c>
      <c r="Y224" s="12"/>
      <c r="Z224" s="18">
        <v>2014</v>
      </c>
      <c r="AA224" s="12" t="s">
        <v>801</v>
      </c>
    </row>
    <row r="225" spans="1:27" ht="127.5" customHeight="1" x14ac:dyDescent="0.2">
      <c r="A225" s="110" t="s">
        <v>1636</v>
      </c>
      <c r="B225" s="3" t="s">
        <v>36</v>
      </c>
      <c r="C225" s="3" t="s">
        <v>288</v>
      </c>
      <c r="D225" s="12" t="s">
        <v>289</v>
      </c>
      <c r="E225" s="12" t="s">
        <v>290</v>
      </c>
      <c r="F225" s="12" t="s">
        <v>291</v>
      </c>
      <c r="G225" s="12" t="s">
        <v>292</v>
      </c>
      <c r="H225" s="12" t="s">
        <v>293</v>
      </c>
      <c r="I225" s="12" t="s">
        <v>294</v>
      </c>
      <c r="J225" s="12" t="s">
        <v>609</v>
      </c>
      <c r="K225" s="13">
        <v>50</v>
      </c>
      <c r="L225" s="67">
        <v>710000000</v>
      </c>
      <c r="M225" s="68" t="s">
        <v>33</v>
      </c>
      <c r="N225" s="2" t="s">
        <v>1597</v>
      </c>
      <c r="O225" s="12" t="s">
        <v>66</v>
      </c>
      <c r="P225" s="12"/>
      <c r="Q225" s="59" t="s">
        <v>821</v>
      </c>
      <c r="R225" s="14" t="s">
        <v>31</v>
      </c>
      <c r="S225" s="12"/>
      <c r="T225" s="12"/>
      <c r="U225" s="12"/>
      <c r="V225" s="12"/>
      <c r="W225" s="15">
        <v>0</v>
      </c>
      <c r="X225" s="15">
        <f>W225*1.12</f>
        <v>0</v>
      </c>
      <c r="Y225" s="12"/>
      <c r="Z225" s="18">
        <v>2014</v>
      </c>
      <c r="AA225" s="12" t="s">
        <v>788</v>
      </c>
    </row>
    <row r="226" spans="1:27" ht="127.5" customHeight="1" x14ac:dyDescent="0.2">
      <c r="A226" s="110" t="s">
        <v>1824</v>
      </c>
      <c r="B226" s="3" t="s">
        <v>36</v>
      </c>
      <c r="C226" s="3" t="s">
        <v>288</v>
      </c>
      <c r="D226" s="12" t="s">
        <v>289</v>
      </c>
      <c r="E226" s="12" t="s">
        <v>290</v>
      </c>
      <c r="F226" s="12" t="s">
        <v>291</v>
      </c>
      <c r="G226" s="12" t="s">
        <v>292</v>
      </c>
      <c r="H226" s="12" t="s">
        <v>293</v>
      </c>
      <c r="I226" s="12" t="s">
        <v>294</v>
      </c>
      <c r="J226" s="12" t="s">
        <v>1657</v>
      </c>
      <c r="K226" s="13">
        <v>50</v>
      </c>
      <c r="L226" s="67">
        <v>710000000</v>
      </c>
      <c r="M226" s="68" t="s">
        <v>33</v>
      </c>
      <c r="N226" s="2" t="s">
        <v>1677</v>
      </c>
      <c r="O226" s="12" t="s">
        <v>66</v>
      </c>
      <c r="P226" s="12"/>
      <c r="Q226" s="59" t="s">
        <v>821</v>
      </c>
      <c r="R226" s="14" t="s">
        <v>31</v>
      </c>
      <c r="S226" s="12"/>
      <c r="T226" s="12"/>
      <c r="U226" s="12"/>
      <c r="V226" s="12"/>
      <c r="W226" s="15">
        <v>18090000</v>
      </c>
      <c r="X226" s="15">
        <f>W226*1.12</f>
        <v>20260800.000000004</v>
      </c>
      <c r="Y226" s="12"/>
      <c r="Z226" s="18">
        <v>2014</v>
      </c>
      <c r="AA226" s="12" t="s">
        <v>1730</v>
      </c>
    </row>
    <row r="227" spans="1:27" ht="63.75" customHeight="1" x14ac:dyDescent="0.2">
      <c r="A227" s="110" t="s">
        <v>305</v>
      </c>
      <c r="B227" s="4" t="s">
        <v>36</v>
      </c>
      <c r="C227" s="5" t="s">
        <v>295</v>
      </c>
      <c r="D227" s="10" t="s">
        <v>81</v>
      </c>
      <c r="E227" s="10" t="s">
        <v>296</v>
      </c>
      <c r="F227" s="11" t="s">
        <v>81</v>
      </c>
      <c r="G227" s="10" t="s">
        <v>296</v>
      </c>
      <c r="H227" s="10" t="s">
        <v>81</v>
      </c>
      <c r="I227" s="10" t="s">
        <v>296</v>
      </c>
      <c r="J227" s="24" t="s">
        <v>30</v>
      </c>
      <c r="K227" s="24">
        <v>0</v>
      </c>
      <c r="L227" s="2">
        <v>710000000</v>
      </c>
      <c r="M227" s="3" t="s">
        <v>33</v>
      </c>
      <c r="N227" s="115" t="s">
        <v>177</v>
      </c>
      <c r="O227" s="4" t="s">
        <v>297</v>
      </c>
      <c r="P227" s="24"/>
      <c r="Q227" s="4" t="s">
        <v>70</v>
      </c>
      <c r="R227" s="4" t="s">
        <v>31</v>
      </c>
      <c r="S227" s="24"/>
      <c r="T227" s="2"/>
      <c r="U227" s="25"/>
      <c r="V227" s="90"/>
      <c r="W227" s="142">
        <v>0</v>
      </c>
      <c r="X227" s="90">
        <f t="shared" si="9"/>
        <v>0</v>
      </c>
      <c r="Y227" s="90"/>
      <c r="Z227" s="115">
        <v>2014</v>
      </c>
      <c r="AA227" s="24"/>
    </row>
    <row r="228" spans="1:27" ht="63.75" customHeight="1" x14ac:dyDescent="0.2">
      <c r="A228" s="110" t="s">
        <v>626</v>
      </c>
      <c r="B228" s="4" t="s">
        <v>36</v>
      </c>
      <c r="C228" s="5" t="s">
        <v>295</v>
      </c>
      <c r="D228" s="2" t="s">
        <v>81</v>
      </c>
      <c r="E228" s="2" t="s">
        <v>296</v>
      </c>
      <c r="F228" s="2" t="s">
        <v>81</v>
      </c>
      <c r="G228" s="2" t="s">
        <v>296</v>
      </c>
      <c r="H228" s="2" t="s">
        <v>81</v>
      </c>
      <c r="I228" s="2" t="s">
        <v>296</v>
      </c>
      <c r="J228" s="34" t="s">
        <v>30</v>
      </c>
      <c r="K228" s="24">
        <v>0</v>
      </c>
      <c r="L228" s="2">
        <v>710000000</v>
      </c>
      <c r="M228" s="3" t="s">
        <v>33</v>
      </c>
      <c r="N228" s="2" t="s">
        <v>775</v>
      </c>
      <c r="O228" s="51" t="s">
        <v>297</v>
      </c>
      <c r="P228" s="24"/>
      <c r="Q228" s="111" t="s">
        <v>70</v>
      </c>
      <c r="R228" s="4" t="s">
        <v>627</v>
      </c>
      <c r="S228" s="33"/>
      <c r="T228" s="33"/>
      <c r="U228" s="33"/>
      <c r="V228" s="33"/>
      <c r="W228" s="20">
        <v>27300000</v>
      </c>
      <c r="X228" s="20">
        <f t="shared" si="9"/>
        <v>30576000.000000004</v>
      </c>
      <c r="Y228" s="148"/>
      <c r="Z228" s="115">
        <v>2014</v>
      </c>
      <c r="AA228" s="14" t="s">
        <v>628</v>
      </c>
    </row>
    <row r="229" spans="1:27" ht="63.75" customHeight="1" x14ac:dyDescent="0.2">
      <c r="A229" s="110" t="s">
        <v>310</v>
      </c>
      <c r="B229" s="4" t="s">
        <v>36</v>
      </c>
      <c r="C229" s="5" t="s">
        <v>231</v>
      </c>
      <c r="D229" s="10" t="s">
        <v>232</v>
      </c>
      <c r="E229" s="10" t="s">
        <v>307</v>
      </c>
      <c r="F229" s="11" t="s">
        <v>232</v>
      </c>
      <c r="G229" s="10" t="s">
        <v>307</v>
      </c>
      <c r="H229" s="10" t="s">
        <v>308</v>
      </c>
      <c r="I229" s="10" t="s">
        <v>309</v>
      </c>
      <c r="J229" s="113" t="s">
        <v>609</v>
      </c>
      <c r="K229" s="24">
        <v>100</v>
      </c>
      <c r="L229" s="2">
        <v>710000000</v>
      </c>
      <c r="M229" s="3" t="s">
        <v>33</v>
      </c>
      <c r="N229" s="115" t="s">
        <v>177</v>
      </c>
      <c r="O229" s="4" t="s">
        <v>66</v>
      </c>
      <c r="P229" s="24"/>
      <c r="Q229" s="4" t="s">
        <v>70</v>
      </c>
      <c r="R229" s="4" t="s">
        <v>201</v>
      </c>
      <c r="S229" s="24"/>
      <c r="T229" s="2"/>
      <c r="U229" s="25"/>
      <c r="V229" s="90"/>
      <c r="W229" s="142">
        <v>15000000</v>
      </c>
      <c r="X229" s="90">
        <f>W229*1.12</f>
        <v>16800000</v>
      </c>
      <c r="Y229" s="90"/>
      <c r="Z229" s="115">
        <v>2014</v>
      </c>
      <c r="AA229" s="24"/>
    </row>
    <row r="230" spans="1:27" ht="76.5" customHeight="1" x14ac:dyDescent="0.2">
      <c r="A230" s="110" t="s">
        <v>345</v>
      </c>
      <c r="B230" s="4" t="s">
        <v>36</v>
      </c>
      <c r="C230" s="5" t="s">
        <v>311</v>
      </c>
      <c r="D230" s="10" t="s">
        <v>312</v>
      </c>
      <c r="E230" s="10" t="s">
        <v>313</v>
      </c>
      <c r="F230" s="11" t="s">
        <v>314</v>
      </c>
      <c r="G230" s="10" t="s">
        <v>313</v>
      </c>
      <c r="H230" s="10" t="s">
        <v>353</v>
      </c>
      <c r="I230" s="10" t="s">
        <v>315</v>
      </c>
      <c r="J230" s="113" t="s">
        <v>609</v>
      </c>
      <c r="K230" s="24">
        <v>80</v>
      </c>
      <c r="L230" s="2">
        <v>710000000</v>
      </c>
      <c r="M230" s="3" t="s">
        <v>33</v>
      </c>
      <c r="N230" s="115" t="s">
        <v>177</v>
      </c>
      <c r="O230" s="4" t="s">
        <v>361</v>
      </c>
      <c r="P230" s="24"/>
      <c r="Q230" s="4" t="s">
        <v>70</v>
      </c>
      <c r="R230" s="4" t="s">
        <v>31</v>
      </c>
      <c r="S230" s="24"/>
      <c r="T230" s="2"/>
      <c r="U230" s="25"/>
      <c r="V230" s="90"/>
      <c r="W230" s="142">
        <v>4059000</v>
      </c>
      <c r="X230" s="90">
        <f>W230*1.12</f>
        <v>4546080</v>
      </c>
      <c r="Y230" s="90"/>
      <c r="Z230" s="115">
        <v>2014</v>
      </c>
      <c r="AA230" s="24"/>
    </row>
    <row r="231" spans="1:27" ht="178.5" customHeight="1" x14ac:dyDescent="0.2">
      <c r="A231" s="110" t="s">
        <v>346</v>
      </c>
      <c r="B231" s="4" t="s">
        <v>36</v>
      </c>
      <c r="C231" s="5" t="s">
        <v>316</v>
      </c>
      <c r="D231" s="10" t="s">
        <v>317</v>
      </c>
      <c r="E231" s="10" t="s">
        <v>318</v>
      </c>
      <c r="F231" s="11" t="s">
        <v>317</v>
      </c>
      <c r="G231" s="10" t="s">
        <v>318</v>
      </c>
      <c r="H231" s="10" t="s">
        <v>354</v>
      </c>
      <c r="I231" s="10" t="s">
        <v>319</v>
      </c>
      <c r="J231" s="113" t="s">
        <v>609</v>
      </c>
      <c r="K231" s="24">
        <v>80</v>
      </c>
      <c r="L231" s="2">
        <v>710000000</v>
      </c>
      <c r="M231" s="3" t="s">
        <v>33</v>
      </c>
      <c r="N231" s="115" t="s">
        <v>177</v>
      </c>
      <c r="O231" s="4" t="s">
        <v>320</v>
      </c>
      <c r="P231" s="24"/>
      <c r="Q231" s="4" t="s">
        <v>70</v>
      </c>
      <c r="R231" s="4" t="s">
        <v>31</v>
      </c>
      <c r="S231" s="24"/>
      <c r="T231" s="2"/>
      <c r="U231" s="25"/>
      <c r="V231" s="90"/>
      <c r="W231" s="142">
        <v>0</v>
      </c>
      <c r="X231" s="90">
        <f t="shared" ref="X231:X244" si="10">W231*1.12</f>
        <v>0</v>
      </c>
      <c r="Y231" s="90"/>
      <c r="Z231" s="115">
        <v>2014</v>
      </c>
      <c r="AA231" s="24"/>
    </row>
    <row r="232" spans="1:27" ht="178.5" customHeight="1" x14ac:dyDescent="0.2">
      <c r="A232" s="110" t="s">
        <v>787</v>
      </c>
      <c r="B232" s="4" t="s">
        <v>36</v>
      </c>
      <c r="C232" s="5" t="s">
        <v>316</v>
      </c>
      <c r="D232" s="10" t="s">
        <v>317</v>
      </c>
      <c r="E232" s="10" t="s">
        <v>318</v>
      </c>
      <c r="F232" s="11" t="s">
        <v>317</v>
      </c>
      <c r="G232" s="10" t="s">
        <v>318</v>
      </c>
      <c r="H232" s="10" t="s">
        <v>354</v>
      </c>
      <c r="I232" s="10" t="s">
        <v>319</v>
      </c>
      <c r="J232" s="113" t="s">
        <v>609</v>
      </c>
      <c r="K232" s="24">
        <v>80</v>
      </c>
      <c r="L232" s="2">
        <v>710000000</v>
      </c>
      <c r="M232" s="3" t="s">
        <v>33</v>
      </c>
      <c r="N232" s="115" t="s">
        <v>775</v>
      </c>
      <c r="O232" s="4" t="s">
        <v>320</v>
      </c>
      <c r="P232" s="24"/>
      <c r="Q232" s="4" t="s">
        <v>70</v>
      </c>
      <c r="R232" s="4" t="s">
        <v>31</v>
      </c>
      <c r="S232" s="24"/>
      <c r="T232" s="2"/>
      <c r="U232" s="25"/>
      <c r="V232" s="90"/>
      <c r="W232" s="142">
        <v>42276000</v>
      </c>
      <c r="X232" s="90">
        <v>47349120.000000007</v>
      </c>
      <c r="Y232" s="90"/>
      <c r="Z232" s="115">
        <v>2014</v>
      </c>
      <c r="AA232" s="4" t="s">
        <v>788</v>
      </c>
    </row>
    <row r="233" spans="1:27" ht="127.5" customHeight="1" x14ac:dyDescent="0.2">
      <c r="A233" s="110" t="s">
        <v>347</v>
      </c>
      <c r="B233" s="4" t="s">
        <v>36</v>
      </c>
      <c r="C233" s="5" t="s">
        <v>316</v>
      </c>
      <c r="D233" s="10" t="s">
        <v>317</v>
      </c>
      <c r="E233" s="10" t="s">
        <v>318</v>
      </c>
      <c r="F233" s="11" t="s">
        <v>317</v>
      </c>
      <c r="G233" s="10" t="s">
        <v>318</v>
      </c>
      <c r="H233" s="10" t="s">
        <v>355</v>
      </c>
      <c r="I233" s="10" t="s">
        <v>321</v>
      </c>
      <c r="J233" s="113" t="s">
        <v>609</v>
      </c>
      <c r="K233" s="24">
        <v>80</v>
      </c>
      <c r="L233" s="2">
        <v>710000000</v>
      </c>
      <c r="M233" s="3" t="s">
        <v>33</v>
      </c>
      <c r="N233" s="115" t="s">
        <v>177</v>
      </c>
      <c r="O233" s="4" t="s">
        <v>320</v>
      </c>
      <c r="P233" s="24"/>
      <c r="Q233" s="4" t="s">
        <v>70</v>
      </c>
      <c r="R233" s="4" t="s">
        <v>31</v>
      </c>
      <c r="S233" s="24"/>
      <c r="T233" s="2"/>
      <c r="U233" s="25"/>
      <c r="V233" s="90"/>
      <c r="W233" s="142">
        <v>0</v>
      </c>
      <c r="X233" s="90">
        <f t="shared" si="10"/>
        <v>0</v>
      </c>
      <c r="Y233" s="90"/>
      <c r="Z233" s="115">
        <v>2014</v>
      </c>
      <c r="AA233" s="24"/>
    </row>
    <row r="234" spans="1:27" ht="127.5" customHeight="1" x14ac:dyDescent="0.2">
      <c r="A234" s="110" t="s">
        <v>789</v>
      </c>
      <c r="B234" s="4" t="s">
        <v>36</v>
      </c>
      <c r="C234" s="5" t="s">
        <v>316</v>
      </c>
      <c r="D234" s="10" t="s">
        <v>317</v>
      </c>
      <c r="E234" s="10" t="s">
        <v>318</v>
      </c>
      <c r="F234" s="11" t="s">
        <v>317</v>
      </c>
      <c r="G234" s="10" t="s">
        <v>318</v>
      </c>
      <c r="H234" s="10" t="s">
        <v>355</v>
      </c>
      <c r="I234" s="10" t="s">
        <v>321</v>
      </c>
      <c r="J234" s="113" t="s">
        <v>609</v>
      </c>
      <c r="K234" s="24">
        <v>80</v>
      </c>
      <c r="L234" s="2">
        <v>710000000</v>
      </c>
      <c r="M234" s="3" t="s">
        <v>33</v>
      </c>
      <c r="N234" s="115" t="s">
        <v>775</v>
      </c>
      <c r="O234" s="4" t="s">
        <v>320</v>
      </c>
      <c r="P234" s="24"/>
      <c r="Q234" s="4" t="s">
        <v>70</v>
      </c>
      <c r="R234" s="4" t="s">
        <v>31</v>
      </c>
      <c r="S234" s="24"/>
      <c r="T234" s="2"/>
      <c r="U234" s="25"/>
      <c r="V234" s="90"/>
      <c r="W234" s="142">
        <v>73830000</v>
      </c>
      <c r="X234" s="90">
        <v>82689600.000000015</v>
      </c>
      <c r="Y234" s="90"/>
      <c r="Z234" s="115">
        <v>2014</v>
      </c>
      <c r="AA234" s="24" t="s">
        <v>788</v>
      </c>
    </row>
    <row r="235" spans="1:27" ht="165.75" customHeight="1" x14ac:dyDescent="0.2">
      <c r="A235" s="110" t="s">
        <v>348</v>
      </c>
      <c r="B235" s="4" t="s">
        <v>36</v>
      </c>
      <c r="C235" s="5" t="s">
        <v>322</v>
      </c>
      <c r="D235" s="10" t="s">
        <v>323</v>
      </c>
      <c r="E235" s="10" t="s">
        <v>324</v>
      </c>
      <c r="F235" s="11" t="s">
        <v>325</v>
      </c>
      <c r="G235" s="10" t="s">
        <v>326</v>
      </c>
      <c r="H235" s="10" t="s">
        <v>356</v>
      </c>
      <c r="I235" s="10" t="s">
        <v>327</v>
      </c>
      <c r="J235" s="113" t="s">
        <v>609</v>
      </c>
      <c r="K235" s="24">
        <v>80</v>
      </c>
      <c r="L235" s="2">
        <v>710000000</v>
      </c>
      <c r="M235" s="3" t="s">
        <v>33</v>
      </c>
      <c r="N235" s="115" t="s">
        <v>177</v>
      </c>
      <c r="O235" s="4" t="s">
        <v>361</v>
      </c>
      <c r="P235" s="24"/>
      <c r="Q235" s="4" t="s">
        <v>70</v>
      </c>
      <c r="R235" s="4" t="s">
        <v>31</v>
      </c>
      <c r="S235" s="24"/>
      <c r="T235" s="2"/>
      <c r="U235" s="25"/>
      <c r="V235" s="90"/>
      <c r="W235" s="142">
        <v>0</v>
      </c>
      <c r="X235" s="90">
        <f t="shared" si="10"/>
        <v>0</v>
      </c>
      <c r="Y235" s="90"/>
      <c r="Z235" s="115">
        <v>2014</v>
      </c>
      <c r="AA235" s="24"/>
    </row>
    <row r="236" spans="1:27" ht="165.75" customHeight="1" x14ac:dyDescent="0.2">
      <c r="A236" s="110" t="s">
        <v>790</v>
      </c>
      <c r="B236" s="4" t="s">
        <v>36</v>
      </c>
      <c r="C236" s="5" t="s">
        <v>322</v>
      </c>
      <c r="D236" s="10" t="s">
        <v>323</v>
      </c>
      <c r="E236" s="10" t="s">
        <v>324</v>
      </c>
      <c r="F236" s="11" t="s">
        <v>325</v>
      </c>
      <c r="G236" s="10" t="s">
        <v>326</v>
      </c>
      <c r="H236" s="10" t="s">
        <v>356</v>
      </c>
      <c r="I236" s="10" t="s">
        <v>327</v>
      </c>
      <c r="J236" s="113" t="s">
        <v>609</v>
      </c>
      <c r="K236" s="24">
        <v>80</v>
      </c>
      <c r="L236" s="2">
        <v>710000000</v>
      </c>
      <c r="M236" s="3" t="s">
        <v>33</v>
      </c>
      <c r="N236" s="115" t="s">
        <v>775</v>
      </c>
      <c r="O236" s="4" t="s">
        <v>361</v>
      </c>
      <c r="P236" s="24"/>
      <c r="Q236" s="4" t="s">
        <v>70</v>
      </c>
      <c r="R236" s="4" t="s">
        <v>31</v>
      </c>
      <c r="S236" s="24"/>
      <c r="T236" s="2"/>
      <c r="U236" s="25"/>
      <c r="V236" s="90"/>
      <c r="W236" s="142">
        <v>82390000</v>
      </c>
      <c r="X236" s="90">
        <v>92276800.000000015</v>
      </c>
      <c r="Y236" s="90"/>
      <c r="Z236" s="115">
        <v>2014</v>
      </c>
      <c r="AA236" s="24" t="s">
        <v>788</v>
      </c>
    </row>
    <row r="237" spans="1:27" ht="76.5" customHeight="1" x14ac:dyDescent="0.2">
      <c r="A237" s="110" t="s">
        <v>349</v>
      </c>
      <c r="B237" s="4" t="s">
        <v>36</v>
      </c>
      <c r="C237" s="5" t="s">
        <v>328</v>
      </c>
      <c r="D237" s="10" t="s">
        <v>329</v>
      </c>
      <c r="E237" s="10" t="s">
        <v>330</v>
      </c>
      <c r="F237" s="11" t="s">
        <v>331</v>
      </c>
      <c r="G237" s="10" t="s">
        <v>332</v>
      </c>
      <c r="H237" s="10" t="s">
        <v>357</v>
      </c>
      <c r="I237" s="10" t="s">
        <v>333</v>
      </c>
      <c r="J237" s="24" t="s">
        <v>30</v>
      </c>
      <c r="K237" s="24">
        <v>80</v>
      </c>
      <c r="L237" s="2">
        <v>710000000</v>
      </c>
      <c r="M237" s="3" t="s">
        <v>33</v>
      </c>
      <c r="N237" s="2" t="s">
        <v>34</v>
      </c>
      <c r="O237" s="4" t="s">
        <v>320</v>
      </c>
      <c r="P237" s="24"/>
      <c r="Q237" s="4" t="s">
        <v>70</v>
      </c>
      <c r="R237" s="4" t="s">
        <v>31</v>
      </c>
      <c r="S237" s="24"/>
      <c r="T237" s="2"/>
      <c r="U237" s="25"/>
      <c r="V237" s="90"/>
      <c r="W237" s="142">
        <v>2000000</v>
      </c>
      <c r="X237" s="90">
        <f t="shared" si="10"/>
        <v>2240000</v>
      </c>
      <c r="Y237" s="90"/>
      <c r="Z237" s="115">
        <v>2014</v>
      </c>
      <c r="AA237" s="24"/>
    </row>
    <row r="238" spans="1:27" ht="191.25" customHeight="1" x14ac:dyDescent="0.2">
      <c r="A238" s="110" t="s">
        <v>350</v>
      </c>
      <c r="B238" s="4" t="s">
        <v>36</v>
      </c>
      <c r="C238" s="5" t="s">
        <v>334</v>
      </c>
      <c r="D238" s="10" t="s">
        <v>335</v>
      </c>
      <c r="E238" s="10" t="s">
        <v>336</v>
      </c>
      <c r="F238" s="11" t="s">
        <v>335</v>
      </c>
      <c r="G238" s="10" t="s">
        <v>336</v>
      </c>
      <c r="H238" s="10" t="s">
        <v>358</v>
      </c>
      <c r="I238" s="10" t="s">
        <v>337</v>
      </c>
      <c r="J238" s="113" t="s">
        <v>609</v>
      </c>
      <c r="K238" s="24">
        <v>80</v>
      </c>
      <c r="L238" s="2">
        <v>710000000</v>
      </c>
      <c r="M238" s="3" t="s">
        <v>33</v>
      </c>
      <c r="N238" s="115" t="s">
        <v>177</v>
      </c>
      <c r="O238" s="4" t="s">
        <v>444</v>
      </c>
      <c r="P238" s="24"/>
      <c r="Q238" s="4" t="s">
        <v>70</v>
      </c>
      <c r="R238" s="4" t="s">
        <v>31</v>
      </c>
      <c r="S238" s="24"/>
      <c r="T238" s="2"/>
      <c r="U238" s="25"/>
      <c r="V238" s="90"/>
      <c r="W238" s="142">
        <v>0</v>
      </c>
      <c r="X238" s="90">
        <f t="shared" si="10"/>
        <v>0</v>
      </c>
      <c r="Y238" s="90"/>
      <c r="Z238" s="115">
        <v>2014</v>
      </c>
      <c r="AA238" s="24"/>
    </row>
    <row r="239" spans="1:27" ht="191.25" customHeight="1" x14ac:dyDescent="0.2">
      <c r="A239" s="110" t="s">
        <v>791</v>
      </c>
      <c r="B239" s="4" t="s">
        <v>36</v>
      </c>
      <c r="C239" s="5" t="s">
        <v>334</v>
      </c>
      <c r="D239" s="10" t="s">
        <v>335</v>
      </c>
      <c r="E239" s="10" t="s">
        <v>336</v>
      </c>
      <c r="F239" s="11" t="s">
        <v>335</v>
      </c>
      <c r="G239" s="10" t="s">
        <v>336</v>
      </c>
      <c r="H239" s="10" t="s">
        <v>358</v>
      </c>
      <c r="I239" s="10" t="s">
        <v>337</v>
      </c>
      <c r="J239" s="113" t="s">
        <v>609</v>
      </c>
      <c r="K239" s="24">
        <v>80</v>
      </c>
      <c r="L239" s="2">
        <v>710000000</v>
      </c>
      <c r="M239" s="3" t="s">
        <v>33</v>
      </c>
      <c r="N239" s="115" t="s">
        <v>775</v>
      </c>
      <c r="O239" s="4" t="s">
        <v>444</v>
      </c>
      <c r="P239" s="24"/>
      <c r="Q239" s="4" t="s">
        <v>70</v>
      </c>
      <c r="R239" s="4" t="s">
        <v>31</v>
      </c>
      <c r="S239" s="24"/>
      <c r="T239" s="2"/>
      <c r="U239" s="25"/>
      <c r="V239" s="90"/>
      <c r="W239" s="142">
        <v>26323000</v>
      </c>
      <c r="X239" s="90">
        <v>29481760.000000004</v>
      </c>
      <c r="Y239" s="90"/>
      <c r="Z239" s="115">
        <v>2014</v>
      </c>
      <c r="AA239" s="24" t="s">
        <v>788</v>
      </c>
    </row>
    <row r="240" spans="1:27" ht="76.5" customHeight="1" x14ac:dyDescent="0.2">
      <c r="A240" s="110" t="s">
        <v>351</v>
      </c>
      <c r="B240" s="4" t="s">
        <v>36</v>
      </c>
      <c r="C240" s="5" t="s">
        <v>338</v>
      </c>
      <c r="D240" s="10" t="s">
        <v>339</v>
      </c>
      <c r="E240" s="10" t="s">
        <v>340</v>
      </c>
      <c r="F240" s="11" t="s">
        <v>341</v>
      </c>
      <c r="G240" s="10" t="s">
        <v>342</v>
      </c>
      <c r="H240" s="10" t="s">
        <v>359</v>
      </c>
      <c r="I240" s="10" t="s">
        <v>343</v>
      </c>
      <c r="J240" s="24" t="s">
        <v>30</v>
      </c>
      <c r="K240" s="24">
        <v>80</v>
      </c>
      <c r="L240" s="2">
        <v>710000000</v>
      </c>
      <c r="M240" s="3" t="s">
        <v>33</v>
      </c>
      <c r="N240" s="2" t="s">
        <v>34</v>
      </c>
      <c r="O240" s="4" t="s">
        <v>320</v>
      </c>
      <c r="P240" s="24"/>
      <c r="Q240" s="4" t="s">
        <v>70</v>
      </c>
      <c r="R240" s="4" t="s">
        <v>31</v>
      </c>
      <c r="S240" s="24"/>
      <c r="T240" s="2"/>
      <c r="U240" s="25"/>
      <c r="V240" s="90"/>
      <c r="W240" s="142">
        <v>10942000</v>
      </c>
      <c r="X240" s="90">
        <f t="shared" si="10"/>
        <v>12255040.000000002</v>
      </c>
      <c r="Y240" s="90"/>
      <c r="Z240" s="115">
        <v>2014</v>
      </c>
      <c r="AA240" s="24"/>
    </row>
    <row r="241" spans="1:27" ht="76.5" customHeight="1" x14ac:dyDescent="0.2">
      <c r="A241" s="110" t="s">
        <v>352</v>
      </c>
      <c r="B241" s="4" t="s">
        <v>36</v>
      </c>
      <c r="C241" s="5" t="s">
        <v>338</v>
      </c>
      <c r="D241" s="10" t="s">
        <v>339</v>
      </c>
      <c r="E241" s="10" t="s">
        <v>340</v>
      </c>
      <c r="F241" s="11" t="s">
        <v>341</v>
      </c>
      <c r="G241" s="10" t="s">
        <v>342</v>
      </c>
      <c r="H241" s="10" t="s">
        <v>360</v>
      </c>
      <c r="I241" s="10" t="s">
        <v>343</v>
      </c>
      <c r="J241" s="24" t="s">
        <v>30</v>
      </c>
      <c r="K241" s="24">
        <v>80</v>
      </c>
      <c r="L241" s="2">
        <v>710000000</v>
      </c>
      <c r="M241" s="3" t="s">
        <v>33</v>
      </c>
      <c r="N241" s="2" t="s">
        <v>34</v>
      </c>
      <c r="O241" s="4" t="s">
        <v>344</v>
      </c>
      <c r="P241" s="24"/>
      <c r="Q241" s="4" t="s">
        <v>70</v>
      </c>
      <c r="R241" s="4" t="s">
        <v>31</v>
      </c>
      <c r="S241" s="24"/>
      <c r="T241" s="2"/>
      <c r="U241" s="25"/>
      <c r="V241" s="90"/>
      <c r="W241" s="142">
        <v>869860</v>
      </c>
      <c r="X241" s="90">
        <f t="shared" si="10"/>
        <v>974243.20000000007</v>
      </c>
      <c r="Y241" s="90"/>
      <c r="Z241" s="115">
        <v>2014</v>
      </c>
      <c r="AA241" s="24"/>
    </row>
    <row r="242" spans="1:27" ht="63.75" customHeight="1" x14ac:dyDescent="0.2">
      <c r="A242" s="110" t="s">
        <v>362</v>
      </c>
      <c r="B242" s="4" t="s">
        <v>36</v>
      </c>
      <c r="C242" s="5" t="s">
        <v>363</v>
      </c>
      <c r="D242" s="10" t="s">
        <v>91</v>
      </c>
      <c r="E242" s="10" t="s">
        <v>365</v>
      </c>
      <c r="F242" s="11" t="s">
        <v>364</v>
      </c>
      <c r="G242" s="10" t="s">
        <v>366</v>
      </c>
      <c r="H242" s="10" t="s">
        <v>367</v>
      </c>
      <c r="I242" s="10" t="s">
        <v>368</v>
      </c>
      <c r="J242" s="24" t="s">
        <v>610</v>
      </c>
      <c r="K242" s="24">
        <v>0</v>
      </c>
      <c r="L242" s="2">
        <v>710000000</v>
      </c>
      <c r="M242" s="3" t="s">
        <v>33</v>
      </c>
      <c r="N242" s="2" t="s">
        <v>177</v>
      </c>
      <c r="O242" s="4" t="s">
        <v>320</v>
      </c>
      <c r="P242" s="24"/>
      <c r="Q242" s="4" t="s">
        <v>70</v>
      </c>
      <c r="R242" s="4" t="s">
        <v>31</v>
      </c>
      <c r="S242" s="24"/>
      <c r="T242" s="2"/>
      <c r="U242" s="25"/>
      <c r="V242" s="90"/>
      <c r="W242" s="142">
        <v>0</v>
      </c>
      <c r="X242" s="90">
        <f t="shared" si="10"/>
        <v>0</v>
      </c>
      <c r="Y242" s="90"/>
      <c r="Z242" s="115">
        <v>2014</v>
      </c>
      <c r="AA242" s="24"/>
    </row>
    <row r="243" spans="1:27" ht="63.75" customHeight="1" x14ac:dyDescent="0.2">
      <c r="A243" s="110" t="s">
        <v>865</v>
      </c>
      <c r="B243" s="4" t="s">
        <v>36</v>
      </c>
      <c r="C243" s="5" t="s">
        <v>363</v>
      </c>
      <c r="D243" s="10" t="s">
        <v>91</v>
      </c>
      <c r="E243" s="10" t="s">
        <v>365</v>
      </c>
      <c r="F243" s="11" t="s">
        <v>364</v>
      </c>
      <c r="G243" s="10" t="s">
        <v>366</v>
      </c>
      <c r="H243" s="10" t="s">
        <v>367</v>
      </c>
      <c r="I243" s="10" t="s">
        <v>368</v>
      </c>
      <c r="J243" s="24" t="s">
        <v>610</v>
      </c>
      <c r="K243" s="24">
        <v>0</v>
      </c>
      <c r="L243" s="2">
        <v>710000000</v>
      </c>
      <c r="M243" s="3" t="s">
        <v>33</v>
      </c>
      <c r="N243" s="2" t="s">
        <v>685</v>
      </c>
      <c r="O243" s="4" t="s">
        <v>320</v>
      </c>
      <c r="P243" s="24"/>
      <c r="Q243" s="4" t="s">
        <v>70</v>
      </c>
      <c r="R243" s="4" t="s">
        <v>31</v>
      </c>
      <c r="S243" s="24"/>
      <c r="T243" s="2"/>
      <c r="U243" s="25"/>
      <c r="V243" s="90"/>
      <c r="W243" s="142">
        <v>0</v>
      </c>
      <c r="X243" s="90">
        <f t="shared" si="10"/>
        <v>0</v>
      </c>
      <c r="Y243" s="90"/>
      <c r="Z243" s="115">
        <v>2014</v>
      </c>
      <c r="AA243" s="24" t="s">
        <v>788</v>
      </c>
    </row>
    <row r="244" spans="1:27" ht="63.75" customHeight="1" x14ac:dyDescent="0.2">
      <c r="A244" s="110" t="s">
        <v>1707</v>
      </c>
      <c r="B244" s="4" t="s">
        <v>36</v>
      </c>
      <c r="C244" s="5" t="s">
        <v>363</v>
      </c>
      <c r="D244" s="10" t="s">
        <v>91</v>
      </c>
      <c r="E244" s="10" t="s">
        <v>365</v>
      </c>
      <c r="F244" s="11" t="s">
        <v>364</v>
      </c>
      <c r="G244" s="10" t="s">
        <v>366</v>
      </c>
      <c r="H244" s="10" t="s">
        <v>367</v>
      </c>
      <c r="I244" s="10" t="s">
        <v>368</v>
      </c>
      <c r="J244" s="24" t="s">
        <v>610</v>
      </c>
      <c r="K244" s="24">
        <v>0</v>
      </c>
      <c r="L244" s="2">
        <v>710000000</v>
      </c>
      <c r="M244" s="3" t="s">
        <v>33</v>
      </c>
      <c r="N244" s="2" t="s">
        <v>1597</v>
      </c>
      <c r="O244" s="4" t="s">
        <v>320</v>
      </c>
      <c r="P244" s="24"/>
      <c r="Q244" s="4" t="s">
        <v>70</v>
      </c>
      <c r="R244" s="4" t="s">
        <v>31</v>
      </c>
      <c r="S244" s="24"/>
      <c r="T244" s="2"/>
      <c r="U244" s="25"/>
      <c r="V244" s="90"/>
      <c r="W244" s="142">
        <v>2523087</v>
      </c>
      <c r="X244" s="90">
        <f t="shared" si="10"/>
        <v>2825857.4400000004</v>
      </c>
      <c r="Y244" s="90"/>
      <c r="Z244" s="115">
        <v>2014</v>
      </c>
      <c r="AA244" s="24" t="s">
        <v>801</v>
      </c>
    </row>
    <row r="245" spans="1:27" ht="63.75" customHeight="1" x14ac:dyDescent="0.2">
      <c r="A245" s="110" t="s">
        <v>413</v>
      </c>
      <c r="B245" s="4" t="s">
        <v>36</v>
      </c>
      <c r="C245" s="5" t="s">
        <v>369</v>
      </c>
      <c r="D245" s="10" t="s">
        <v>92</v>
      </c>
      <c r="E245" s="10" t="s">
        <v>370</v>
      </c>
      <c r="F245" s="11" t="s">
        <v>371</v>
      </c>
      <c r="G245" s="10" t="s">
        <v>372</v>
      </c>
      <c r="H245" s="10"/>
      <c r="I245" s="10"/>
      <c r="J245" s="24" t="s">
        <v>48</v>
      </c>
      <c r="K245" s="24">
        <v>0</v>
      </c>
      <c r="L245" s="2">
        <v>710000000</v>
      </c>
      <c r="M245" s="3" t="s">
        <v>33</v>
      </c>
      <c r="N245" s="2" t="s">
        <v>177</v>
      </c>
      <c r="O245" s="4" t="s">
        <v>423</v>
      </c>
      <c r="P245" s="24"/>
      <c r="Q245" s="4" t="s">
        <v>70</v>
      </c>
      <c r="R245" s="4" t="s">
        <v>201</v>
      </c>
      <c r="S245" s="24"/>
      <c r="T245" s="2"/>
      <c r="U245" s="25"/>
      <c r="V245" s="90"/>
      <c r="W245" s="142">
        <v>0</v>
      </c>
      <c r="X245" s="90">
        <f>W245*1.12</f>
        <v>0</v>
      </c>
      <c r="Y245" s="90"/>
      <c r="Z245" s="115">
        <v>2014</v>
      </c>
      <c r="AA245" s="24"/>
    </row>
    <row r="246" spans="1:27" ht="63.75" customHeight="1" x14ac:dyDescent="0.2">
      <c r="A246" s="110" t="s">
        <v>1782</v>
      </c>
      <c r="B246" s="137" t="s">
        <v>1783</v>
      </c>
      <c r="C246" s="5" t="s">
        <v>369</v>
      </c>
      <c r="D246" s="83" t="s">
        <v>92</v>
      </c>
      <c r="E246" s="83" t="s">
        <v>370</v>
      </c>
      <c r="F246" s="83" t="s">
        <v>371</v>
      </c>
      <c r="G246" s="83" t="s">
        <v>372</v>
      </c>
      <c r="H246" s="83"/>
      <c r="I246" s="83"/>
      <c r="J246" s="85" t="s">
        <v>48</v>
      </c>
      <c r="K246" s="84">
        <v>0</v>
      </c>
      <c r="L246" s="2">
        <v>710000000</v>
      </c>
      <c r="M246" s="3" t="s">
        <v>33</v>
      </c>
      <c r="N246" s="2" t="s">
        <v>1784</v>
      </c>
      <c r="O246" s="4" t="s">
        <v>423</v>
      </c>
      <c r="P246" s="34"/>
      <c r="Q246" s="4" t="s">
        <v>69</v>
      </c>
      <c r="R246" s="83" t="s">
        <v>201</v>
      </c>
      <c r="S246" s="34"/>
      <c r="T246" s="85"/>
      <c r="U246" s="37"/>
      <c r="V246" s="20"/>
      <c r="W246" s="37">
        <v>778660714.28570998</v>
      </c>
      <c r="X246" s="37">
        <f t="shared" ref="X246" si="11">W246*1.12</f>
        <v>872099999.99999523</v>
      </c>
      <c r="Y246" s="86"/>
      <c r="Z246" s="87">
        <v>2014</v>
      </c>
      <c r="AA246" s="88" t="s">
        <v>1735</v>
      </c>
    </row>
    <row r="247" spans="1:27" ht="63.75" customHeight="1" x14ac:dyDescent="0.2">
      <c r="A247" s="110" t="s">
        <v>414</v>
      </c>
      <c r="B247" s="4" t="s">
        <v>36</v>
      </c>
      <c r="C247" s="5" t="s">
        <v>373</v>
      </c>
      <c r="D247" s="10" t="s">
        <v>94</v>
      </c>
      <c r="E247" s="10" t="s">
        <v>374</v>
      </c>
      <c r="F247" s="11" t="s">
        <v>375</v>
      </c>
      <c r="G247" s="10" t="s">
        <v>376</v>
      </c>
      <c r="H247" s="10" t="s">
        <v>377</v>
      </c>
      <c r="I247" s="10" t="s">
        <v>544</v>
      </c>
      <c r="J247" s="24" t="s">
        <v>48</v>
      </c>
      <c r="K247" s="24">
        <v>0</v>
      </c>
      <c r="L247" s="2">
        <v>710000000</v>
      </c>
      <c r="M247" s="3" t="s">
        <v>33</v>
      </c>
      <c r="N247" s="2" t="s">
        <v>177</v>
      </c>
      <c r="O247" s="4" t="s">
        <v>378</v>
      </c>
      <c r="P247" s="24"/>
      <c r="Q247" s="4" t="s">
        <v>70</v>
      </c>
      <c r="R247" s="4" t="s">
        <v>411</v>
      </c>
      <c r="S247" s="24"/>
      <c r="T247" s="2"/>
      <c r="U247" s="25"/>
      <c r="V247" s="90"/>
      <c r="W247" s="142">
        <v>39519900</v>
      </c>
      <c r="X247" s="90">
        <f>W247</f>
        <v>39519900</v>
      </c>
      <c r="Y247" s="90"/>
      <c r="Z247" s="115">
        <v>2014</v>
      </c>
      <c r="AA247" s="24"/>
    </row>
    <row r="248" spans="1:27" ht="63.75" customHeight="1" x14ac:dyDescent="0.2">
      <c r="A248" s="110" t="s">
        <v>415</v>
      </c>
      <c r="B248" s="4" t="s">
        <v>36</v>
      </c>
      <c r="C248" s="5" t="s">
        <v>379</v>
      </c>
      <c r="D248" s="10" t="s">
        <v>93</v>
      </c>
      <c r="E248" s="10" t="s">
        <v>380</v>
      </c>
      <c r="F248" s="11" t="s">
        <v>381</v>
      </c>
      <c r="G248" s="10" t="s">
        <v>382</v>
      </c>
      <c r="H248" s="10" t="s">
        <v>383</v>
      </c>
      <c r="I248" s="10" t="s">
        <v>384</v>
      </c>
      <c r="J248" s="24" t="s">
        <v>48</v>
      </c>
      <c r="K248" s="24">
        <v>0</v>
      </c>
      <c r="L248" s="2">
        <v>710000000</v>
      </c>
      <c r="M248" s="3" t="s">
        <v>33</v>
      </c>
      <c r="N248" s="2" t="s">
        <v>177</v>
      </c>
      <c r="O248" s="4" t="s">
        <v>422</v>
      </c>
      <c r="P248" s="24"/>
      <c r="Q248" s="4" t="s">
        <v>70</v>
      </c>
      <c r="R248" s="4" t="s">
        <v>411</v>
      </c>
      <c r="S248" s="24"/>
      <c r="T248" s="2"/>
      <c r="U248" s="25"/>
      <c r="V248" s="90"/>
      <c r="W248" s="142">
        <v>28981260</v>
      </c>
      <c r="X248" s="90">
        <f>W248</f>
        <v>28981260</v>
      </c>
      <c r="Y248" s="90"/>
      <c r="Z248" s="115">
        <v>2014</v>
      </c>
      <c r="AA248" s="24"/>
    </row>
    <row r="249" spans="1:27" ht="38.25" customHeight="1" x14ac:dyDescent="0.2">
      <c r="A249" s="110" t="s">
        <v>416</v>
      </c>
      <c r="B249" s="4" t="s">
        <v>36</v>
      </c>
      <c r="C249" s="5" t="s">
        <v>385</v>
      </c>
      <c r="D249" s="10" t="s">
        <v>386</v>
      </c>
      <c r="E249" s="10" t="s">
        <v>387</v>
      </c>
      <c r="F249" s="11" t="s">
        <v>386</v>
      </c>
      <c r="G249" s="10" t="s">
        <v>387</v>
      </c>
      <c r="H249" s="10" t="s">
        <v>388</v>
      </c>
      <c r="I249" s="10" t="s">
        <v>389</v>
      </c>
      <c r="J249" s="24" t="s">
        <v>30</v>
      </c>
      <c r="K249" s="24">
        <v>0</v>
      </c>
      <c r="L249" s="2">
        <v>710000000</v>
      </c>
      <c r="M249" s="3" t="s">
        <v>33</v>
      </c>
      <c r="N249" s="2" t="s">
        <v>34</v>
      </c>
      <c r="O249" s="4" t="s">
        <v>66</v>
      </c>
      <c r="P249" s="24"/>
      <c r="Q249" s="4" t="s">
        <v>614</v>
      </c>
      <c r="R249" s="4" t="s">
        <v>412</v>
      </c>
      <c r="S249" s="24"/>
      <c r="T249" s="2"/>
      <c r="U249" s="25"/>
      <c r="V249" s="90"/>
      <c r="W249" s="142">
        <v>1800000</v>
      </c>
      <c r="X249" s="90">
        <f>W249</f>
        <v>1800000</v>
      </c>
      <c r="Y249" s="90"/>
      <c r="Z249" s="115">
        <v>2014</v>
      </c>
      <c r="AA249" s="24"/>
    </row>
    <row r="250" spans="1:27" ht="153" customHeight="1" x14ac:dyDescent="0.2">
      <c r="A250" s="110" t="s">
        <v>417</v>
      </c>
      <c r="B250" s="4" t="s">
        <v>36</v>
      </c>
      <c r="C250" s="5" t="s">
        <v>616</v>
      </c>
      <c r="D250" s="10" t="s">
        <v>390</v>
      </c>
      <c r="E250" s="10" t="s">
        <v>391</v>
      </c>
      <c r="F250" s="11" t="s">
        <v>390</v>
      </c>
      <c r="G250" s="10" t="s">
        <v>392</v>
      </c>
      <c r="H250" s="10" t="s">
        <v>393</v>
      </c>
      <c r="I250" s="10" t="s">
        <v>394</v>
      </c>
      <c r="J250" s="24" t="s">
        <v>30</v>
      </c>
      <c r="K250" s="24">
        <v>100</v>
      </c>
      <c r="L250" s="2">
        <v>710000000</v>
      </c>
      <c r="M250" s="3" t="s">
        <v>33</v>
      </c>
      <c r="N250" s="2" t="s">
        <v>34</v>
      </c>
      <c r="O250" s="4" t="s">
        <v>66</v>
      </c>
      <c r="P250" s="24"/>
      <c r="Q250" s="4" t="s">
        <v>70</v>
      </c>
      <c r="R250" s="4" t="s">
        <v>135</v>
      </c>
      <c r="S250" s="24"/>
      <c r="T250" s="2"/>
      <c r="U250" s="25"/>
      <c r="V250" s="90"/>
      <c r="W250" s="142">
        <v>0</v>
      </c>
      <c r="X250" s="90">
        <v>0</v>
      </c>
      <c r="Y250" s="90"/>
      <c r="Z250" s="115">
        <v>2014</v>
      </c>
      <c r="AA250" s="24"/>
    </row>
    <row r="251" spans="1:27" ht="153" customHeight="1" x14ac:dyDescent="0.2">
      <c r="A251" s="110" t="s">
        <v>799</v>
      </c>
      <c r="B251" s="4" t="s">
        <v>36</v>
      </c>
      <c r="C251" s="5" t="s">
        <v>616</v>
      </c>
      <c r="D251" s="10" t="s">
        <v>390</v>
      </c>
      <c r="E251" s="10" t="s">
        <v>391</v>
      </c>
      <c r="F251" s="11" t="s">
        <v>390</v>
      </c>
      <c r="G251" s="10" t="s">
        <v>392</v>
      </c>
      <c r="H251" s="10" t="s">
        <v>393</v>
      </c>
      <c r="I251" s="10" t="s">
        <v>394</v>
      </c>
      <c r="J251" s="24" t="s">
        <v>30</v>
      </c>
      <c r="K251" s="24">
        <v>100</v>
      </c>
      <c r="L251" s="2">
        <v>710000000</v>
      </c>
      <c r="M251" s="3" t="s">
        <v>33</v>
      </c>
      <c r="N251" s="2" t="s">
        <v>800</v>
      </c>
      <c r="O251" s="4" t="s">
        <v>66</v>
      </c>
      <c r="P251" s="24"/>
      <c r="Q251" s="4" t="s">
        <v>70</v>
      </c>
      <c r="R251" s="4" t="s">
        <v>135</v>
      </c>
      <c r="S251" s="24"/>
      <c r="T251" s="2"/>
      <c r="U251" s="25"/>
      <c r="V251" s="90"/>
      <c r="W251" s="142">
        <v>133928.57</v>
      </c>
      <c r="X251" s="90">
        <v>150000</v>
      </c>
      <c r="Y251" s="90"/>
      <c r="Z251" s="115">
        <v>2014</v>
      </c>
      <c r="AA251" s="24" t="s">
        <v>801</v>
      </c>
    </row>
    <row r="252" spans="1:27" ht="76.5" customHeight="1" x14ac:dyDescent="0.2">
      <c r="A252" s="110" t="s">
        <v>418</v>
      </c>
      <c r="B252" s="4" t="s">
        <v>36</v>
      </c>
      <c r="C252" s="5" t="s">
        <v>395</v>
      </c>
      <c r="D252" s="10" t="s">
        <v>396</v>
      </c>
      <c r="E252" s="10" t="s">
        <v>397</v>
      </c>
      <c r="F252" s="11" t="s">
        <v>396</v>
      </c>
      <c r="G252" s="10" t="s">
        <v>397</v>
      </c>
      <c r="H252" s="10" t="s">
        <v>398</v>
      </c>
      <c r="I252" s="10" t="s">
        <v>399</v>
      </c>
      <c r="J252" s="24" t="s">
        <v>30</v>
      </c>
      <c r="K252" s="24">
        <v>0</v>
      </c>
      <c r="L252" s="2">
        <v>710000000</v>
      </c>
      <c r="M252" s="3" t="s">
        <v>33</v>
      </c>
      <c r="N252" s="2" t="s">
        <v>34</v>
      </c>
      <c r="O252" s="4" t="s">
        <v>66</v>
      </c>
      <c r="P252" s="24"/>
      <c r="Q252" s="4" t="s">
        <v>70</v>
      </c>
      <c r="R252" s="4" t="s">
        <v>135</v>
      </c>
      <c r="S252" s="24"/>
      <c r="T252" s="2"/>
      <c r="U252" s="25"/>
      <c r="V252" s="90"/>
      <c r="W252" s="142">
        <v>0</v>
      </c>
      <c r="X252" s="90">
        <v>0</v>
      </c>
      <c r="Y252" s="90"/>
      <c r="Z252" s="115">
        <v>2014</v>
      </c>
      <c r="AA252" s="24"/>
    </row>
    <row r="253" spans="1:27" ht="76.5" customHeight="1" x14ac:dyDescent="0.2">
      <c r="A253" s="110" t="s">
        <v>807</v>
      </c>
      <c r="B253" s="4" t="s">
        <v>36</v>
      </c>
      <c r="C253" s="5" t="s">
        <v>395</v>
      </c>
      <c r="D253" s="10" t="s">
        <v>396</v>
      </c>
      <c r="E253" s="10" t="s">
        <v>397</v>
      </c>
      <c r="F253" s="11" t="s">
        <v>396</v>
      </c>
      <c r="G253" s="10" t="s">
        <v>397</v>
      </c>
      <c r="H253" s="10" t="s">
        <v>398</v>
      </c>
      <c r="I253" s="10" t="s">
        <v>399</v>
      </c>
      <c r="J253" s="24" t="s">
        <v>30</v>
      </c>
      <c r="K253" s="24">
        <v>0</v>
      </c>
      <c r="L253" s="2">
        <v>710000000</v>
      </c>
      <c r="M253" s="3" t="s">
        <v>33</v>
      </c>
      <c r="N253" s="2" t="s">
        <v>685</v>
      </c>
      <c r="O253" s="4" t="s">
        <v>66</v>
      </c>
      <c r="P253" s="24"/>
      <c r="Q253" s="4" t="s">
        <v>70</v>
      </c>
      <c r="R253" s="4" t="s">
        <v>135</v>
      </c>
      <c r="S253" s="24"/>
      <c r="T253" s="2"/>
      <c r="U253" s="25"/>
      <c r="V253" s="90"/>
      <c r="W253" s="142">
        <v>0</v>
      </c>
      <c r="X253" s="90">
        <f>W253</f>
        <v>0</v>
      </c>
      <c r="Y253" s="90"/>
      <c r="Z253" s="115">
        <v>2014</v>
      </c>
      <c r="AA253" s="24" t="s">
        <v>801</v>
      </c>
    </row>
    <row r="254" spans="1:27" ht="76.5" customHeight="1" x14ac:dyDescent="0.2">
      <c r="A254" s="110" t="s">
        <v>1028</v>
      </c>
      <c r="B254" s="4" t="s">
        <v>1027</v>
      </c>
      <c r="C254" s="3" t="s">
        <v>395</v>
      </c>
      <c r="D254" s="14" t="s">
        <v>396</v>
      </c>
      <c r="E254" s="2" t="s">
        <v>397</v>
      </c>
      <c r="F254" s="14" t="s">
        <v>396</v>
      </c>
      <c r="G254" s="2" t="s">
        <v>397</v>
      </c>
      <c r="H254" s="25" t="s">
        <v>398</v>
      </c>
      <c r="I254" s="25" t="s">
        <v>399</v>
      </c>
      <c r="J254" s="34" t="s">
        <v>30</v>
      </c>
      <c r="K254" s="13">
        <v>0</v>
      </c>
      <c r="L254" s="2">
        <v>710000000</v>
      </c>
      <c r="M254" s="3" t="s">
        <v>33</v>
      </c>
      <c r="N254" s="2" t="s">
        <v>895</v>
      </c>
      <c r="O254" s="12" t="s">
        <v>66</v>
      </c>
      <c r="P254" s="26"/>
      <c r="Q254" s="4" t="s">
        <v>70</v>
      </c>
      <c r="R254" s="14" t="s">
        <v>135</v>
      </c>
      <c r="S254" s="27"/>
      <c r="T254" s="2"/>
      <c r="U254" s="25"/>
      <c r="V254" s="25"/>
      <c r="W254" s="28">
        <v>37074555</v>
      </c>
      <c r="X254" s="29">
        <f>W254</f>
        <v>37074555</v>
      </c>
      <c r="Y254" s="2"/>
      <c r="Z254" s="18">
        <v>2014</v>
      </c>
      <c r="AA254" s="2" t="s">
        <v>801</v>
      </c>
    </row>
    <row r="255" spans="1:27" ht="51" customHeight="1" x14ac:dyDescent="0.2">
      <c r="A255" s="110" t="s">
        <v>419</v>
      </c>
      <c r="B255" s="4" t="s">
        <v>36</v>
      </c>
      <c r="C255" s="5" t="s">
        <v>395</v>
      </c>
      <c r="D255" s="10" t="s">
        <v>396</v>
      </c>
      <c r="E255" s="10" t="s">
        <v>397</v>
      </c>
      <c r="F255" s="11" t="s">
        <v>396</v>
      </c>
      <c r="G255" s="10" t="s">
        <v>397</v>
      </c>
      <c r="H255" s="10" t="s">
        <v>400</v>
      </c>
      <c r="I255" s="10" t="s">
        <v>401</v>
      </c>
      <c r="J255" s="24" t="s">
        <v>30</v>
      </c>
      <c r="K255" s="24">
        <v>0</v>
      </c>
      <c r="L255" s="2">
        <v>710000000</v>
      </c>
      <c r="M255" s="3" t="s">
        <v>33</v>
      </c>
      <c r="N255" s="2" t="s">
        <v>34</v>
      </c>
      <c r="O255" s="4" t="s">
        <v>66</v>
      </c>
      <c r="P255" s="24"/>
      <c r="Q255" s="4" t="s">
        <v>70</v>
      </c>
      <c r="R255" s="4" t="s">
        <v>135</v>
      </c>
      <c r="S255" s="24"/>
      <c r="T255" s="2"/>
      <c r="U255" s="25"/>
      <c r="V255" s="90"/>
      <c r="W255" s="142">
        <v>0</v>
      </c>
      <c r="X255" s="90">
        <v>0</v>
      </c>
      <c r="Y255" s="90"/>
      <c r="Z255" s="115">
        <v>2014</v>
      </c>
      <c r="AA255" s="24"/>
    </row>
    <row r="256" spans="1:27" ht="51" customHeight="1" x14ac:dyDescent="0.2">
      <c r="A256" s="110" t="s">
        <v>808</v>
      </c>
      <c r="B256" s="4" t="s">
        <v>36</v>
      </c>
      <c r="C256" s="5" t="s">
        <v>395</v>
      </c>
      <c r="D256" s="10" t="s">
        <v>396</v>
      </c>
      <c r="E256" s="10" t="s">
        <v>397</v>
      </c>
      <c r="F256" s="11" t="s">
        <v>396</v>
      </c>
      <c r="G256" s="10" t="s">
        <v>397</v>
      </c>
      <c r="H256" s="10" t="s">
        <v>400</v>
      </c>
      <c r="I256" s="10" t="s">
        <v>401</v>
      </c>
      <c r="J256" s="24" t="s">
        <v>30</v>
      </c>
      <c r="K256" s="24">
        <v>0</v>
      </c>
      <c r="L256" s="2">
        <v>710000000</v>
      </c>
      <c r="M256" s="3" t="s">
        <v>33</v>
      </c>
      <c r="N256" s="2" t="s">
        <v>685</v>
      </c>
      <c r="O256" s="4" t="s">
        <v>66</v>
      </c>
      <c r="P256" s="24"/>
      <c r="Q256" s="4" t="s">
        <v>70</v>
      </c>
      <c r="R256" s="4" t="s">
        <v>135</v>
      </c>
      <c r="S256" s="24"/>
      <c r="T256" s="2"/>
      <c r="U256" s="25"/>
      <c r="V256" s="90"/>
      <c r="W256" s="142">
        <v>0</v>
      </c>
      <c r="X256" s="90">
        <f>W256</f>
        <v>0</v>
      </c>
      <c r="Y256" s="90"/>
      <c r="Z256" s="115">
        <v>2014</v>
      </c>
      <c r="AA256" s="24" t="s">
        <v>788</v>
      </c>
    </row>
    <row r="257" spans="1:27" ht="51" customHeight="1" x14ac:dyDescent="0.2">
      <c r="A257" s="110" t="s">
        <v>1026</v>
      </c>
      <c r="B257" s="4" t="s">
        <v>1027</v>
      </c>
      <c r="C257" s="3" t="s">
        <v>395</v>
      </c>
      <c r="D257" s="14" t="s">
        <v>396</v>
      </c>
      <c r="E257" s="2" t="s">
        <v>397</v>
      </c>
      <c r="F257" s="14" t="s">
        <v>396</v>
      </c>
      <c r="G257" s="2" t="s">
        <v>397</v>
      </c>
      <c r="H257" s="25" t="s">
        <v>400</v>
      </c>
      <c r="I257" s="25" t="s">
        <v>401</v>
      </c>
      <c r="J257" s="34" t="s">
        <v>30</v>
      </c>
      <c r="K257" s="13">
        <v>0</v>
      </c>
      <c r="L257" s="2">
        <v>710000000</v>
      </c>
      <c r="M257" s="3" t="s">
        <v>33</v>
      </c>
      <c r="N257" s="2" t="s">
        <v>895</v>
      </c>
      <c r="O257" s="12" t="s">
        <v>66</v>
      </c>
      <c r="P257" s="26"/>
      <c r="Q257" s="4" t="s">
        <v>70</v>
      </c>
      <c r="R257" s="14" t="s">
        <v>135</v>
      </c>
      <c r="S257" s="27"/>
      <c r="T257" s="2"/>
      <c r="U257" s="25"/>
      <c r="V257" s="25"/>
      <c r="W257" s="28">
        <v>47490951.780000001</v>
      </c>
      <c r="X257" s="29">
        <f>W257</f>
        <v>47490951.780000001</v>
      </c>
      <c r="Y257" s="2"/>
      <c r="Z257" s="18">
        <v>2014</v>
      </c>
      <c r="AA257" s="2" t="s">
        <v>801</v>
      </c>
    </row>
    <row r="258" spans="1:27" ht="51" customHeight="1" x14ac:dyDescent="0.2">
      <c r="A258" s="110" t="s">
        <v>420</v>
      </c>
      <c r="B258" s="4" t="s">
        <v>36</v>
      </c>
      <c r="C258" s="5" t="s">
        <v>395</v>
      </c>
      <c r="D258" s="10" t="s">
        <v>396</v>
      </c>
      <c r="E258" s="10" t="s">
        <v>397</v>
      </c>
      <c r="F258" s="11" t="s">
        <v>396</v>
      </c>
      <c r="G258" s="10" t="s">
        <v>397</v>
      </c>
      <c r="H258" s="10" t="s">
        <v>402</v>
      </c>
      <c r="I258" s="10" t="s">
        <v>403</v>
      </c>
      <c r="J258" s="24" t="s">
        <v>30</v>
      </c>
      <c r="K258" s="24">
        <v>0</v>
      </c>
      <c r="L258" s="2">
        <v>710000000</v>
      </c>
      <c r="M258" s="3" t="s">
        <v>33</v>
      </c>
      <c r="N258" s="2" t="s">
        <v>34</v>
      </c>
      <c r="O258" s="4" t="s">
        <v>66</v>
      </c>
      <c r="P258" s="24"/>
      <c r="Q258" s="4" t="s">
        <v>70</v>
      </c>
      <c r="R258" s="4" t="s">
        <v>135</v>
      </c>
      <c r="S258" s="24"/>
      <c r="T258" s="2"/>
      <c r="U258" s="25"/>
      <c r="V258" s="90"/>
      <c r="W258" s="142">
        <v>0</v>
      </c>
      <c r="X258" s="90">
        <v>0</v>
      </c>
      <c r="Y258" s="90"/>
      <c r="Z258" s="115">
        <v>2014</v>
      </c>
      <c r="AA258" s="24"/>
    </row>
    <row r="259" spans="1:27" ht="51" customHeight="1" x14ac:dyDescent="0.2">
      <c r="A259" s="110" t="s">
        <v>1029</v>
      </c>
      <c r="B259" s="4" t="s">
        <v>1027</v>
      </c>
      <c r="C259" s="3" t="s">
        <v>395</v>
      </c>
      <c r="D259" s="14" t="s">
        <v>396</v>
      </c>
      <c r="E259" s="2" t="s">
        <v>397</v>
      </c>
      <c r="F259" s="14" t="s">
        <v>396</v>
      </c>
      <c r="G259" s="2" t="s">
        <v>397</v>
      </c>
      <c r="H259" s="25" t="s">
        <v>402</v>
      </c>
      <c r="I259" s="25" t="s">
        <v>403</v>
      </c>
      <c r="J259" s="34" t="s">
        <v>30</v>
      </c>
      <c r="K259" s="13">
        <v>0</v>
      </c>
      <c r="L259" s="2">
        <v>710000000</v>
      </c>
      <c r="M259" s="3" t="s">
        <v>33</v>
      </c>
      <c r="N259" s="2" t="s">
        <v>895</v>
      </c>
      <c r="O259" s="12" t="s">
        <v>66</v>
      </c>
      <c r="P259" s="26"/>
      <c r="Q259" s="4" t="s">
        <v>70</v>
      </c>
      <c r="R259" s="14" t="s">
        <v>135</v>
      </c>
      <c r="S259" s="27"/>
      <c r="T259" s="2"/>
      <c r="U259" s="25"/>
      <c r="V259" s="25"/>
      <c r="W259" s="28">
        <v>5064648</v>
      </c>
      <c r="X259" s="29">
        <f>W259</f>
        <v>5064648</v>
      </c>
      <c r="Y259" s="2"/>
      <c r="Z259" s="18">
        <v>2014</v>
      </c>
      <c r="AA259" s="2" t="s">
        <v>801</v>
      </c>
    </row>
    <row r="260" spans="1:27" ht="51" customHeight="1" x14ac:dyDescent="0.2">
      <c r="A260" s="110" t="s">
        <v>421</v>
      </c>
      <c r="B260" s="4" t="s">
        <v>36</v>
      </c>
      <c r="C260" s="5" t="s">
        <v>404</v>
      </c>
      <c r="D260" s="10" t="s">
        <v>405</v>
      </c>
      <c r="E260" s="10" t="s">
        <v>406</v>
      </c>
      <c r="F260" s="11" t="s">
        <v>407</v>
      </c>
      <c r="G260" s="10" t="s">
        <v>408</v>
      </c>
      <c r="H260" s="10" t="s">
        <v>409</v>
      </c>
      <c r="I260" s="10" t="s">
        <v>410</v>
      </c>
      <c r="J260" s="24" t="s">
        <v>30</v>
      </c>
      <c r="K260" s="24">
        <v>0</v>
      </c>
      <c r="L260" s="2">
        <v>710000000</v>
      </c>
      <c r="M260" s="3" t="s">
        <v>33</v>
      </c>
      <c r="N260" s="2" t="s">
        <v>34</v>
      </c>
      <c r="O260" s="4" t="s">
        <v>66</v>
      </c>
      <c r="P260" s="24"/>
      <c r="Q260" s="4" t="s">
        <v>424</v>
      </c>
      <c r="R260" s="4" t="s">
        <v>135</v>
      </c>
      <c r="S260" s="24"/>
      <c r="T260" s="2"/>
      <c r="U260" s="25"/>
      <c r="V260" s="90"/>
      <c r="W260" s="142">
        <v>0</v>
      </c>
      <c r="X260" s="90">
        <v>0</v>
      </c>
      <c r="Y260" s="90"/>
      <c r="Z260" s="115">
        <v>2014</v>
      </c>
      <c r="AA260" s="24"/>
    </row>
    <row r="261" spans="1:27" ht="51" customHeight="1" x14ac:dyDescent="0.2">
      <c r="A261" s="110" t="s">
        <v>1030</v>
      </c>
      <c r="B261" s="4" t="s">
        <v>1027</v>
      </c>
      <c r="C261" s="3" t="s">
        <v>404</v>
      </c>
      <c r="D261" s="14" t="s">
        <v>405</v>
      </c>
      <c r="E261" s="2" t="s">
        <v>406</v>
      </c>
      <c r="F261" s="14" t="s">
        <v>407</v>
      </c>
      <c r="G261" s="2" t="s">
        <v>408</v>
      </c>
      <c r="H261" s="25" t="s">
        <v>409</v>
      </c>
      <c r="I261" s="25" t="s">
        <v>410</v>
      </c>
      <c r="J261" s="34" t="s">
        <v>30</v>
      </c>
      <c r="K261" s="13">
        <v>0</v>
      </c>
      <c r="L261" s="2">
        <v>710000000</v>
      </c>
      <c r="M261" s="3" t="s">
        <v>33</v>
      </c>
      <c r="N261" s="2" t="s">
        <v>895</v>
      </c>
      <c r="O261" s="12" t="s">
        <v>66</v>
      </c>
      <c r="P261" s="26"/>
      <c r="Q261" s="4" t="s">
        <v>70</v>
      </c>
      <c r="R261" s="14" t="s">
        <v>135</v>
      </c>
      <c r="S261" s="27"/>
      <c r="T261" s="2"/>
      <c r="U261" s="25"/>
      <c r="V261" s="25"/>
      <c r="W261" s="28">
        <v>1116475</v>
      </c>
      <c r="X261" s="29">
        <f>W261*1.12</f>
        <v>1250452.0000000002</v>
      </c>
      <c r="Y261" s="2"/>
      <c r="Z261" s="18">
        <v>2014</v>
      </c>
      <c r="AA261" s="2" t="s">
        <v>1031</v>
      </c>
    </row>
    <row r="262" spans="1:27" ht="76.5" customHeight="1" x14ac:dyDescent="0.2">
      <c r="A262" s="110" t="s">
        <v>437</v>
      </c>
      <c r="B262" s="4" t="s">
        <v>36</v>
      </c>
      <c r="C262" s="5" t="s">
        <v>425</v>
      </c>
      <c r="D262" s="10" t="s">
        <v>426</v>
      </c>
      <c r="E262" s="10" t="s">
        <v>427</v>
      </c>
      <c r="F262" s="11" t="s">
        <v>428</v>
      </c>
      <c r="G262" s="10" t="s">
        <v>429</v>
      </c>
      <c r="H262" s="10" t="s">
        <v>430</v>
      </c>
      <c r="I262" s="10" t="s">
        <v>431</v>
      </c>
      <c r="J262" s="113" t="s">
        <v>609</v>
      </c>
      <c r="K262" s="24">
        <v>30</v>
      </c>
      <c r="L262" s="2">
        <v>710000000</v>
      </c>
      <c r="M262" s="3" t="s">
        <v>33</v>
      </c>
      <c r="N262" s="2" t="s">
        <v>177</v>
      </c>
      <c r="O262" s="4" t="s">
        <v>66</v>
      </c>
      <c r="P262" s="24"/>
      <c r="Q262" s="4" t="s">
        <v>70</v>
      </c>
      <c r="R262" s="4" t="s">
        <v>31</v>
      </c>
      <c r="S262" s="24"/>
      <c r="T262" s="2"/>
      <c r="U262" s="25"/>
      <c r="V262" s="90"/>
      <c r="W262" s="149">
        <v>0</v>
      </c>
      <c r="X262" s="91">
        <f t="shared" ref="X262:X273" si="12">W262*1.12</f>
        <v>0</v>
      </c>
      <c r="Y262" s="90"/>
      <c r="Z262" s="115">
        <v>2014</v>
      </c>
      <c r="AA262" s="24"/>
    </row>
    <row r="263" spans="1:27" ht="76.5" customHeight="1" x14ac:dyDescent="0.2">
      <c r="A263" s="110" t="s">
        <v>903</v>
      </c>
      <c r="B263" s="4" t="s">
        <v>36</v>
      </c>
      <c r="C263" s="5" t="s">
        <v>425</v>
      </c>
      <c r="D263" s="10" t="s">
        <v>1619</v>
      </c>
      <c r="E263" s="10" t="s">
        <v>427</v>
      </c>
      <c r="F263" s="10" t="s">
        <v>1619</v>
      </c>
      <c r="G263" s="10" t="s">
        <v>429</v>
      </c>
      <c r="H263" s="10" t="s">
        <v>430</v>
      </c>
      <c r="I263" s="10" t="s">
        <v>431</v>
      </c>
      <c r="J263" s="113" t="s">
        <v>609</v>
      </c>
      <c r="K263" s="24">
        <v>30</v>
      </c>
      <c r="L263" s="2">
        <v>710000000</v>
      </c>
      <c r="M263" s="3" t="s">
        <v>33</v>
      </c>
      <c r="N263" s="115" t="s">
        <v>685</v>
      </c>
      <c r="O263" s="4" t="s">
        <v>66</v>
      </c>
      <c r="P263" s="24"/>
      <c r="Q263" s="4" t="s">
        <v>70</v>
      </c>
      <c r="R263" s="4" t="s">
        <v>31</v>
      </c>
      <c r="S263" s="24"/>
      <c r="T263" s="2"/>
      <c r="U263" s="25"/>
      <c r="V263" s="90"/>
      <c r="W263" s="149">
        <v>22500000</v>
      </c>
      <c r="X263" s="91">
        <f t="shared" si="12"/>
        <v>25200000.000000004</v>
      </c>
      <c r="Y263" s="90"/>
      <c r="Z263" s="115">
        <v>2014</v>
      </c>
      <c r="AA263" s="24" t="s">
        <v>788</v>
      </c>
    </row>
    <row r="264" spans="1:27" ht="63.75" customHeight="1" x14ac:dyDescent="0.2">
      <c r="A264" s="110" t="s">
        <v>438</v>
      </c>
      <c r="B264" s="4" t="s">
        <v>36</v>
      </c>
      <c r="C264" s="5" t="s">
        <v>432</v>
      </c>
      <c r="D264" s="10" t="s">
        <v>1620</v>
      </c>
      <c r="E264" s="10" t="s">
        <v>434</v>
      </c>
      <c r="F264" s="11" t="s">
        <v>1620</v>
      </c>
      <c r="G264" s="10" t="s">
        <v>434</v>
      </c>
      <c r="H264" s="10" t="s">
        <v>435</v>
      </c>
      <c r="I264" s="10" t="s">
        <v>436</v>
      </c>
      <c r="J264" s="24" t="s">
        <v>610</v>
      </c>
      <c r="K264" s="24">
        <v>0</v>
      </c>
      <c r="L264" s="2">
        <v>710000000</v>
      </c>
      <c r="M264" s="3" t="s">
        <v>33</v>
      </c>
      <c r="N264" s="2" t="s">
        <v>177</v>
      </c>
      <c r="O264" s="4" t="s">
        <v>66</v>
      </c>
      <c r="P264" s="24"/>
      <c r="Q264" s="4" t="s">
        <v>70</v>
      </c>
      <c r="R264" s="4" t="s">
        <v>135</v>
      </c>
      <c r="S264" s="24"/>
      <c r="T264" s="2"/>
      <c r="U264" s="25"/>
      <c r="V264" s="90"/>
      <c r="W264" s="149">
        <v>0</v>
      </c>
      <c r="X264" s="91">
        <f t="shared" si="12"/>
        <v>0</v>
      </c>
      <c r="Y264" s="90"/>
      <c r="Z264" s="115">
        <v>2014</v>
      </c>
      <c r="AA264" s="24"/>
    </row>
    <row r="265" spans="1:27" ht="63.75" customHeight="1" x14ac:dyDescent="0.2">
      <c r="A265" s="110" t="s">
        <v>904</v>
      </c>
      <c r="B265" s="4" t="s">
        <v>36</v>
      </c>
      <c r="C265" s="5" t="s">
        <v>432</v>
      </c>
      <c r="D265" s="10" t="s">
        <v>433</v>
      </c>
      <c r="E265" s="10" t="s">
        <v>434</v>
      </c>
      <c r="F265" s="11" t="s">
        <v>433</v>
      </c>
      <c r="G265" s="10" t="s">
        <v>434</v>
      </c>
      <c r="H265" s="10" t="s">
        <v>435</v>
      </c>
      <c r="I265" s="10" t="s">
        <v>436</v>
      </c>
      <c r="J265" s="24" t="s">
        <v>610</v>
      </c>
      <c r="K265" s="24">
        <v>0</v>
      </c>
      <c r="L265" s="2">
        <v>710000000</v>
      </c>
      <c r="M265" s="3" t="s">
        <v>33</v>
      </c>
      <c r="N265" s="115" t="s">
        <v>685</v>
      </c>
      <c r="O265" s="4" t="s">
        <v>66</v>
      </c>
      <c r="P265" s="24"/>
      <c r="Q265" s="4" t="s">
        <v>70</v>
      </c>
      <c r="R265" s="4" t="s">
        <v>135</v>
      </c>
      <c r="S265" s="24"/>
      <c r="T265" s="2"/>
      <c r="U265" s="25"/>
      <c r="V265" s="90"/>
      <c r="W265" s="149">
        <v>5757500</v>
      </c>
      <c r="X265" s="91">
        <f t="shared" si="12"/>
        <v>6448400.0000000009</v>
      </c>
      <c r="Y265" s="90"/>
      <c r="Z265" s="115">
        <v>2014</v>
      </c>
      <c r="AA265" s="24" t="s">
        <v>788</v>
      </c>
    </row>
    <row r="266" spans="1:27" ht="102" customHeight="1" x14ac:dyDescent="0.2">
      <c r="A266" s="110" t="s">
        <v>459</v>
      </c>
      <c r="B266" s="4" t="s">
        <v>36</v>
      </c>
      <c r="C266" s="5" t="s">
        <v>445</v>
      </c>
      <c r="D266" s="10" t="s">
        <v>446</v>
      </c>
      <c r="E266" s="10" t="s">
        <v>447</v>
      </c>
      <c r="F266" s="11" t="s">
        <v>446</v>
      </c>
      <c r="G266" s="10" t="s">
        <v>447</v>
      </c>
      <c r="H266" s="10" t="s">
        <v>448</v>
      </c>
      <c r="I266" s="10" t="s">
        <v>449</v>
      </c>
      <c r="J266" s="24" t="s">
        <v>48</v>
      </c>
      <c r="K266" s="24">
        <v>30</v>
      </c>
      <c r="L266" s="2">
        <v>710000000</v>
      </c>
      <c r="M266" s="3" t="s">
        <v>33</v>
      </c>
      <c r="N266" s="2" t="s">
        <v>177</v>
      </c>
      <c r="O266" s="4" t="s">
        <v>125</v>
      </c>
      <c r="P266" s="24"/>
      <c r="Q266" s="4" t="s">
        <v>70</v>
      </c>
      <c r="R266" s="4" t="s">
        <v>450</v>
      </c>
      <c r="S266" s="24"/>
      <c r="T266" s="2"/>
      <c r="U266" s="25"/>
      <c r="V266" s="90"/>
      <c r="W266" s="142">
        <v>0</v>
      </c>
      <c r="X266" s="90">
        <f t="shared" si="12"/>
        <v>0</v>
      </c>
      <c r="Y266" s="90"/>
      <c r="Z266" s="115">
        <v>2014</v>
      </c>
      <c r="AA266" s="24"/>
    </row>
    <row r="267" spans="1:27" ht="102" customHeight="1" x14ac:dyDescent="0.2">
      <c r="A267" s="110" t="s">
        <v>655</v>
      </c>
      <c r="B267" s="4" t="s">
        <v>36</v>
      </c>
      <c r="C267" s="5" t="s">
        <v>445</v>
      </c>
      <c r="D267" s="2" t="s">
        <v>446</v>
      </c>
      <c r="E267" s="2" t="s">
        <v>447</v>
      </c>
      <c r="F267" s="2" t="s">
        <v>446</v>
      </c>
      <c r="G267" s="2" t="s">
        <v>447</v>
      </c>
      <c r="H267" s="2" t="s">
        <v>658</v>
      </c>
      <c r="I267" s="2" t="s">
        <v>659</v>
      </c>
      <c r="J267" s="34" t="s">
        <v>609</v>
      </c>
      <c r="K267" s="24">
        <v>30</v>
      </c>
      <c r="L267" s="2">
        <v>710000000</v>
      </c>
      <c r="M267" s="3" t="s">
        <v>33</v>
      </c>
      <c r="N267" s="2" t="s">
        <v>775</v>
      </c>
      <c r="O267" s="51" t="s">
        <v>125</v>
      </c>
      <c r="P267" s="24"/>
      <c r="Q267" s="111" t="s">
        <v>70</v>
      </c>
      <c r="R267" s="4" t="s">
        <v>450</v>
      </c>
      <c r="S267" s="33"/>
      <c r="T267" s="33"/>
      <c r="U267" s="33"/>
      <c r="V267" s="33"/>
      <c r="W267" s="20">
        <v>0</v>
      </c>
      <c r="X267" s="20">
        <f t="shared" si="12"/>
        <v>0</v>
      </c>
      <c r="Y267" s="148"/>
      <c r="Z267" s="115" t="s">
        <v>656</v>
      </c>
      <c r="AA267" s="14" t="s">
        <v>657</v>
      </c>
    </row>
    <row r="268" spans="1:27" ht="102" customHeight="1" x14ac:dyDescent="0.2">
      <c r="A268" s="110" t="s">
        <v>980</v>
      </c>
      <c r="B268" s="4" t="s">
        <v>36</v>
      </c>
      <c r="C268" s="45" t="s">
        <v>445</v>
      </c>
      <c r="D268" s="45" t="s">
        <v>446</v>
      </c>
      <c r="E268" s="45" t="s">
        <v>447</v>
      </c>
      <c r="F268" s="45" t="s">
        <v>446</v>
      </c>
      <c r="G268" s="45" t="s">
        <v>447</v>
      </c>
      <c r="H268" s="45" t="s">
        <v>658</v>
      </c>
      <c r="I268" s="45" t="s">
        <v>659</v>
      </c>
      <c r="J268" s="45" t="s">
        <v>609</v>
      </c>
      <c r="K268" s="150">
        <v>30</v>
      </c>
      <c r="L268" s="2">
        <v>710000000</v>
      </c>
      <c r="M268" s="3" t="s">
        <v>912</v>
      </c>
      <c r="N268" s="46" t="s">
        <v>685</v>
      </c>
      <c r="O268" s="46" t="s">
        <v>125</v>
      </c>
      <c r="P268" s="47"/>
      <c r="Q268" s="4" t="s">
        <v>70</v>
      </c>
      <c r="R268" s="4" t="s">
        <v>450</v>
      </c>
      <c r="S268" s="46"/>
      <c r="T268" s="46"/>
      <c r="U268" s="46"/>
      <c r="V268" s="47"/>
      <c r="W268" s="149">
        <v>87605280</v>
      </c>
      <c r="X268" s="91">
        <v>98117913.600000009</v>
      </c>
      <c r="Y268" s="46"/>
      <c r="Z268" s="14" t="s">
        <v>656</v>
      </c>
      <c r="AA268" s="14" t="s">
        <v>801</v>
      </c>
    </row>
    <row r="269" spans="1:27" ht="102" customHeight="1" x14ac:dyDescent="0.2">
      <c r="A269" s="110" t="s">
        <v>460</v>
      </c>
      <c r="B269" s="4" t="s">
        <v>36</v>
      </c>
      <c r="C269" s="5" t="s">
        <v>445</v>
      </c>
      <c r="D269" s="10" t="s">
        <v>446</v>
      </c>
      <c r="E269" s="10" t="s">
        <v>447</v>
      </c>
      <c r="F269" s="11" t="s">
        <v>446</v>
      </c>
      <c r="G269" s="10" t="s">
        <v>447</v>
      </c>
      <c r="H269" s="10" t="s">
        <v>451</v>
      </c>
      <c r="I269" s="10" t="s">
        <v>452</v>
      </c>
      <c r="J269" s="24" t="s">
        <v>48</v>
      </c>
      <c r="K269" s="24">
        <v>30</v>
      </c>
      <c r="L269" s="2">
        <v>710000000</v>
      </c>
      <c r="M269" s="3" t="s">
        <v>33</v>
      </c>
      <c r="N269" s="2" t="s">
        <v>177</v>
      </c>
      <c r="O269" s="4" t="s">
        <v>126</v>
      </c>
      <c r="P269" s="24"/>
      <c r="Q269" s="4" t="s">
        <v>70</v>
      </c>
      <c r="R269" s="4" t="s">
        <v>450</v>
      </c>
      <c r="S269" s="24"/>
      <c r="T269" s="2"/>
      <c r="U269" s="25"/>
      <c r="V269" s="90"/>
      <c r="W269" s="142">
        <v>0</v>
      </c>
      <c r="X269" s="90">
        <f t="shared" si="12"/>
        <v>0</v>
      </c>
      <c r="Y269" s="90"/>
      <c r="Z269" s="115">
        <v>2014</v>
      </c>
      <c r="AA269" s="24"/>
    </row>
    <row r="270" spans="1:27" ht="102" customHeight="1" x14ac:dyDescent="0.2">
      <c r="A270" s="110" t="s">
        <v>660</v>
      </c>
      <c r="B270" s="4" t="s">
        <v>36</v>
      </c>
      <c r="C270" s="5" t="s">
        <v>445</v>
      </c>
      <c r="D270" s="2" t="s">
        <v>446</v>
      </c>
      <c r="E270" s="2" t="s">
        <v>447</v>
      </c>
      <c r="F270" s="2" t="s">
        <v>446</v>
      </c>
      <c r="G270" s="2" t="s">
        <v>447</v>
      </c>
      <c r="H270" s="2" t="s">
        <v>661</v>
      </c>
      <c r="I270" s="2" t="s">
        <v>662</v>
      </c>
      <c r="J270" s="34" t="s">
        <v>609</v>
      </c>
      <c r="K270" s="24">
        <v>30</v>
      </c>
      <c r="L270" s="2">
        <v>710000000</v>
      </c>
      <c r="M270" s="3" t="s">
        <v>33</v>
      </c>
      <c r="N270" s="2" t="s">
        <v>775</v>
      </c>
      <c r="O270" s="51" t="s">
        <v>126</v>
      </c>
      <c r="P270" s="24"/>
      <c r="Q270" s="111" t="s">
        <v>70</v>
      </c>
      <c r="R270" s="4" t="s">
        <v>450</v>
      </c>
      <c r="S270" s="33"/>
      <c r="T270" s="33"/>
      <c r="U270" s="33"/>
      <c r="V270" s="33"/>
      <c r="W270" s="20">
        <v>0</v>
      </c>
      <c r="X270" s="20">
        <f t="shared" si="12"/>
        <v>0</v>
      </c>
      <c r="Y270" s="148"/>
      <c r="Z270" s="115" t="s">
        <v>656</v>
      </c>
      <c r="AA270" s="14" t="s">
        <v>657</v>
      </c>
    </row>
    <row r="271" spans="1:27" ht="102" customHeight="1" x14ac:dyDescent="0.2">
      <c r="A271" s="110" t="s">
        <v>981</v>
      </c>
      <c r="B271" s="4" t="s">
        <v>36</v>
      </c>
      <c r="C271" s="45" t="s">
        <v>445</v>
      </c>
      <c r="D271" s="45" t="s">
        <v>446</v>
      </c>
      <c r="E271" s="45" t="s">
        <v>447</v>
      </c>
      <c r="F271" s="45" t="s">
        <v>446</v>
      </c>
      <c r="G271" s="45" t="s">
        <v>447</v>
      </c>
      <c r="H271" s="45" t="s">
        <v>982</v>
      </c>
      <c r="I271" s="45" t="s">
        <v>983</v>
      </c>
      <c r="J271" s="45" t="s">
        <v>609</v>
      </c>
      <c r="K271" s="150">
        <v>30</v>
      </c>
      <c r="L271" s="2">
        <v>710000000</v>
      </c>
      <c r="M271" s="3" t="s">
        <v>912</v>
      </c>
      <c r="N271" s="46" t="s">
        <v>685</v>
      </c>
      <c r="O271" s="46" t="s">
        <v>984</v>
      </c>
      <c r="P271" s="47"/>
      <c r="Q271" s="4" t="s">
        <v>70</v>
      </c>
      <c r="R271" s="4" t="s">
        <v>450</v>
      </c>
      <c r="S271" s="46"/>
      <c r="T271" s="46"/>
      <c r="U271" s="46"/>
      <c r="V271" s="47"/>
      <c r="W271" s="149">
        <v>0</v>
      </c>
      <c r="X271" s="91">
        <v>0</v>
      </c>
      <c r="Y271" s="46"/>
      <c r="Z271" s="14" t="s">
        <v>656</v>
      </c>
      <c r="AA271" s="14" t="s">
        <v>801</v>
      </c>
    </row>
    <row r="272" spans="1:27" ht="102" customHeight="1" x14ac:dyDescent="0.2">
      <c r="A272" s="110" t="s">
        <v>1834</v>
      </c>
      <c r="B272" s="4" t="s">
        <v>36</v>
      </c>
      <c r="C272" s="45" t="s">
        <v>445</v>
      </c>
      <c r="D272" s="45" t="s">
        <v>446</v>
      </c>
      <c r="E272" s="45" t="s">
        <v>447</v>
      </c>
      <c r="F272" s="45" t="s">
        <v>446</v>
      </c>
      <c r="G272" s="45" t="s">
        <v>447</v>
      </c>
      <c r="H272" s="45" t="s">
        <v>982</v>
      </c>
      <c r="I272" s="45" t="s">
        <v>983</v>
      </c>
      <c r="J272" s="45" t="s">
        <v>609</v>
      </c>
      <c r="K272" s="150">
        <v>30</v>
      </c>
      <c r="L272" s="2">
        <v>710000000</v>
      </c>
      <c r="M272" s="3" t="s">
        <v>912</v>
      </c>
      <c r="N272" s="46" t="s">
        <v>685</v>
      </c>
      <c r="O272" s="46" t="s">
        <v>984</v>
      </c>
      <c r="P272" s="47"/>
      <c r="Q272" s="4" t="s">
        <v>70</v>
      </c>
      <c r="R272" s="4" t="s">
        <v>450</v>
      </c>
      <c r="S272" s="46"/>
      <c r="T272" s="46"/>
      <c r="U272" s="46"/>
      <c r="V272" s="47"/>
      <c r="W272" s="149">
        <v>63113145</v>
      </c>
      <c r="X272" s="91">
        <f>W272*1.12</f>
        <v>70686722.400000006</v>
      </c>
      <c r="Y272" s="46"/>
      <c r="Z272" s="14" t="s">
        <v>656</v>
      </c>
      <c r="AA272" s="14" t="s">
        <v>1835</v>
      </c>
    </row>
    <row r="273" spans="1:27" ht="102" customHeight="1" x14ac:dyDescent="0.2">
      <c r="A273" s="110" t="s">
        <v>461</v>
      </c>
      <c r="B273" s="4" t="s">
        <v>36</v>
      </c>
      <c r="C273" s="5" t="s">
        <v>328</v>
      </c>
      <c r="D273" s="10" t="s">
        <v>453</v>
      </c>
      <c r="E273" s="10" t="s">
        <v>454</v>
      </c>
      <c r="F273" s="11" t="s">
        <v>455</v>
      </c>
      <c r="G273" s="10" t="s">
        <v>456</v>
      </c>
      <c r="H273" s="10" t="s">
        <v>457</v>
      </c>
      <c r="I273" s="10" t="s">
        <v>458</v>
      </c>
      <c r="J273" s="24" t="s">
        <v>48</v>
      </c>
      <c r="K273" s="24">
        <v>60</v>
      </c>
      <c r="L273" s="2">
        <v>710000000</v>
      </c>
      <c r="M273" s="3" t="s">
        <v>33</v>
      </c>
      <c r="N273" s="2" t="s">
        <v>177</v>
      </c>
      <c r="O273" s="4" t="s">
        <v>66</v>
      </c>
      <c r="P273" s="24"/>
      <c r="Q273" s="4" t="s">
        <v>70</v>
      </c>
      <c r="R273" s="4" t="s">
        <v>450</v>
      </c>
      <c r="S273" s="24"/>
      <c r="T273" s="2"/>
      <c r="U273" s="25"/>
      <c r="V273" s="90"/>
      <c r="W273" s="142">
        <v>12500000</v>
      </c>
      <c r="X273" s="90">
        <f t="shared" si="12"/>
        <v>14000000.000000002</v>
      </c>
      <c r="Y273" s="90"/>
      <c r="Z273" s="115">
        <v>2014</v>
      </c>
      <c r="AA273" s="24"/>
    </row>
    <row r="274" spans="1:27" ht="89.25" customHeight="1" x14ac:dyDescent="0.2">
      <c r="A274" s="110" t="s">
        <v>521</v>
      </c>
      <c r="B274" s="4" t="s">
        <v>36</v>
      </c>
      <c r="C274" s="5" t="s">
        <v>470</v>
      </c>
      <c r="D274" s="10" t="s">
        <v>471</v>
      </c>
      <c r="E274" s="10" t="s">
        <v>472</v>
      </c>
      <c r="F274" s="11" t="s">
        <v>473</v>
      </c>
      <c r="G274" s="10" t="s">
        <v>474</v>
      </c>
      <c r="H274" s="10" t="s">
        <v>475</v>
      </c>
      <c r="I274" s="10" t="s">
        <v>476</v>
      </c>
      <c r="J274" s="24" t="s">
        <v>30</v>
      </c>
      <c r="K274" s="24">
        <v>70</v>
      </c>
      <c r="L274" s="2">
        <v>710000000</v>
      </c>
      <c r="M274" s="3" t="s">
        <v>33</v>
      </c>
      <c r="N274" s="2" t="s">
        <v>34</v>
      </c>
      <c r="O274" s="4" t="s">
        <v>66</v>
      </c>
      <c r="P274" s="24"/>
      <c r="Q274" s="4" t="s">
        <v>70</v>
      </c>
      <c r="R274" s="4" t="s">
        <v>467</v>
      </c>
      <c r="S274" s="24"/>
      <c r="T274" s="2"/>
      <c r="U274" s="25"/>
      <c r="V274" s="90"/>
      <c r="W274" s="142">
        <f>64643040+20509160</f>
        <v>85152200</v>
      </c>
      <c r="X274" s="90">
        <f t="shared" ref="X274:X301" si="13">W274*1.12</f>
        <v>95370464.000000015</v>
      </c>
      <c r="Y274" s="90"/>
      <c r="Z274" s="115">
        <v>2014</v>
      </c>
      <c r="AA274" s="24"/>
    </row>
    <row r="275" spans="1:27" ht="89.25" customHeight="1" x14ac:dyDescent="0.2">
      <c r="A275" s="110" t="s">
        <v>522</v>
      </c>
      <c r="B275" s="4" t="s">
        <v>36</v>
      </c>
      <c r="C275" s="5" t="s">
        <v>470</v>
      </c>
      <c r="D275" s="10" t="s">
        <v>471</v>
      </c>
      <c r="E275" s="10" t="s">
        <v>472</v>
      </c>
      <c r="F275" s="11" t="s">
        <v>473</v>
      </c>
      <c r="G275" s="10" t="s">
        <v>474</v>
      </c>
      <c r="H275" s="10" t="s">
        <v>475</v>
      </c>
      <c r="I275" s="10" t="s">
        <v>476</v>
      </c>
      <c r="J275" s="24" t="s">
        <v>30</v>
      </c>
      <c r="K275" s="24">
        <v>70</v>
      </c>
      <c r="L275" s="2">
        <v>710000000</v>
      </c>
      <c r="M275" s="3" t="s">
        <v>33</v>
      </c>
      <c r="N275" s="2" t="s">
        <v>34</v>
      </c>
      <c r="O275" s="4" t="s">
        <v>344</v>
      </c>
      <c r="P275" s="24"/>
      <c r="Q275" s="4" t="s">
        <v>70</v>
      </c>
      <c r="R275" s="4" t="s">
        <v>467</v>
      </c>
      <c r="S275" s="24"/>
      <c r="T275" s="2"/>
      <c r="U275" s="25"/>
      <c r="V275" s="90"/>
      <c r="W275" s="142">
        <f>ROUNDDOWN(12283194.48+4056490.8656842,0)+2273400</f>
        <v>18613085</v>
      </c>
      <c r="X275" s="90">
        <f t="shared" si="13"/>
        <v>20846655.200000003</v>
      </c>
      <c r="Y275" s="90"/>
      <c r="Z275" s="115">
        <v>2014</v>
      </c>
      <c r="AA275" s="24"/>
    </row>
    <row r="276" spans="1:27" ht="89.25" customHeight="1" x14ac:dyDescent="0.2">
      <c r="A276" s="110" t="s">
        <v>523</v>
      </c>
      <c r="B276" s="4" t="s">
        <v>36</v>
      </c>
      <c r="C276" s="5" t="s">
        <v>470</v>
      </c>
      <c r="D276" s="10" t="s">
        <v>471</v>
      </c>
      <c r="E276" s="10" t="s">
        <v>472</v>
      </c>
      <c r="F276" s="11" t="s">
        <v>473</v>
      </c>
      <c r="G276" s="10" t="s">
        <v>474</v>
      </c>
      <c r="H276" s="10" t="s">
        <v>475</v>
      </c>
      <c r="I276" s="10" t="s">
        <v>476</v>
      </c>
      <c r="J276" s="24" t="s">
        <v>30</v>
      </c>
      <c r="K276" s="24">
        <v>70</v>
      </c>
      <c r="L276" s="2">
        <v>710000000</v>
      </c>
      <c r="M276" s="3" t="s">
        <v>33</v>
      </c>
      <c r="N276" s="2" t="s">
        <v>34</v>
      </c>
      <c r="O276" s="4" t="s">
        <v>540</v>
      </c>
      <c r="P276" s="24"/>
      <c r="Q276" s="4" t="s">
        <v>70</v>
      </c>
      <c r="R276" s="4" t="s">
        <v>467</v>
      </c>
      <c r="S276" s="24"/>
      <c r="T276" s="2"/>
      <c r="U276" s="25"/>
      <c r="V276" s="90"/>
      <c r="W276" s="142">
        <f>ROUNDDOWN(8745875.99999999+758406.215999999,0)+1253400</f>
        <v>10757682</v>
      </c>
      <c r="X276" s="90">
        <f t="shared" si="13"/>
        <v>12048603.840000002</v>
      </c>
      <c r="Y276" s="90"/>
      <c r="Z276" s="115">
        <v>2014</v>
      </c>
      <c r="AA276" s="24"/>
    </row>
    <row r="277" spans="1:27" ht="51" customHeight="1" x14ac:dyDescent="0.2">
      <c r="A277" s="110" t="s">
        <v>524</v>
      </c>
      <c r="B277" s="4" t="s">
        <v>36</v>
      </c>
      <c r="C277" s="5" t="s">
        <v>477</v>
      </c>
      <c r="D277" s="10" t="s">
        <v>478</v>
      </c>
      <c r="E277" s="10" t="s">
        <v>479</v>
      </c>
      <c r="F277" s="11" t="s">
        <v>480</v>
      </c>
      <c r="G277" s="10" t="s">
        <v>481</v>
      </c>
      <c r="H277" s="10" t="s">
        <v>482</v>
      </c>
      <c r="I277" s="10" t="s">
        <v>483</v>
      </c>
      <c r="J277" s="24" t="s">
        <v>30</v>
      </c>
      <c r="K277" s="24">
        <v>0</v>
      </c>
      <c r="L277" s="2">
        <v>710000000</v>
      </c>
      <c r="M277" s="3" t="s">
        <v>33</v>
      </c>
      <c r="N277" s="2" t="s">
        <v>34</v>
      </c>
      <c r="O277" s="4" t="s">
        <v>66</v>
      </c>
      <c r="P277" s="24"/>
      <c r="Q277" s="4" t="s">
        <v>70</v>
      </c>
      <c r="R277" s="4" t="s">
        <v>467</v>
      </c>
      <c r="S277" s="24"/>
      <c r="T277" s="2"/>
      <c r="U277" s="25"/>
      <c r="V277" s="90"/>
      <c r="W277" s="142">
        <v>0</v>
      </c>
      <c r="X277" s="90">
        <f t="shared" si="13"/>
        <v>0</v>
      </c>
      <c r="Y277" s="90"/>
      <c r="Z277" s="115">
        <v>2014</v>
      </c>
      <c r="AA277" s="24"/>
    </row>
    <row r="278" spans="1:27" ht="51" customHeight="1" x14ac:dyDescent="0.2">
      <c r="A278" s="110" t="s">
        <v>1631</v>
      </c>
      <c r="B278" s="4" t="s">
        <v>36</v>
      </c>
      <c r="C278" s="5" t="s">
        <v>477</v>
      </c>
      <c r="D278" s="10" t="s">
        <v>478</v>
      </c>
      <c r="E278" s="10" t="s">
        <v>479</v>
      </c>
      <c r="F278" s="11" t="s">
        <v>480</v>
      </c>
      <c r="G278" s="10" t="s">
        <v>481</v>
      </c>
      <c r="H278" s="10" t="s">
        <v>482</v>
      </c>
      <c r="I278" s="10" t="s">
        <v>483</v>
      </c>
      <c r="J278" s="24" t="s">
        <v>30</v>
      </c>
      <c r="K278" s="24">
        <v>0</v>
      </c>
      <c r="L278" s="2">
        <v>710000000</v>
      </c>
      <c r="M278" s="3" t="s">
        <v>33</v>
      </c>
      <c r="N278" s="2" t="s">
        <v>1549</v>
      </c>
      <c r="O278" s="4" t="s">
        <v>66</v>
      </c>
      <c r="P278" s="24"/>
      <c r="Q278" s="4" t="s">
        <v>70</v>
      </c>
      <c r="R278" s="4" t="s">
        <v>467</v>
      </c>
      <c r="S278" s="24"/>
      <c r="T278" s="2"/>
      <c r="U278" s="25"/>
      <c r="V278" s="90"/>
      <c r="W278" s="142">
        <v>2709000</v>
      </c>
      <c r="X278" s="90">
        <f t="shared" si="13"/>
        <v>3034080.0000000005</v>
      </c>
      <c r="Y278" s="90"/>
      <c r="Z278" s="115">
        <v>2014</v>
      </c>
      <c r="AA278" s="2" t="s">
        <v>788</v>
      </c>
    </row>
    <row r="279" spans="1:27" ht="51" customHeight="1" x14ac:dyDescent="0.2">
      <c r="A279" s="110" t="s">
        <v>525</v>
      </c>
      <c r="B279" s="4" t="s">
        <v>36</v>
      </c>
      <c r="C279" s="5" t="s">
        <v>477</v>
      </c>
      <c r="D279" s="10" t="s">
        <v>478</v>
      </c>
      <c r="E279" s="10" t="s">
        <v>479</v>
      </c>
      <c r="F279" s="11" t="s">
        <v>480</v>
      </c>
      <c r="G279" s="10" t="s">
        <v>481</v>
      </c>
      <c r="H279" s="10" t="s">
        <v>484</v>
      </c>
      <c r="I279" s="10" t="s">
        <v>485</v>
      </c>
      <c r="J279" s="24" t="s">
        <v>30</v>
      </c>
      <c r="K279" s="24">
        <v>0</v>
      </c>
      <c r="L279" s="2">
        <v>710000000</v>
      </c>
      <c r="M279" s="3" t="s">
        <v>33</v>
      </c>
      <c r="N279" s="2" t="s">
        <v>34</v>
      </c>
      <c r="O279" s="4" t="s">
        <v>66</v>
      </c>
      <c r="P279" s="24"/>
      <c r="Q279" s="4" t="s">
        <v>70</v>
      </c>
      <c r="R279" s="4" t="s">
        <v>467</v>
      </c>
      <c r="S279" s="24"/>
      <c r="T279" s="2"/>
      <c r="U279" s="25"/>
      <c r="V279" s="90"/>
      <c r="W279" s="142">
        <v>0</v>
      </c>
      <c r="X279" s="90">
        <f t="shared" si="13"/>
        <v>0</v>
      </c>
      <c r="Y279" s="90"/>
      <c r="Z279" s="115">
        <v>2014</v>
      </c>
      <c r="AA279" s="24"/>
    </row>
    <row r="280" spans="1:27" ht="51" customHeight="1" x14ac:dyDescent="0.2">
      <c r="A280" s="110" t="s">
        <v>1632</v>
      </c>
      <c r="B280" s="4" t="s">
        <v>36</v>
      </c>
      <c r="C280" s="5" t="s">
        <v>477</v>
      </c>
      <c r="D280" s="10" t="s">
        <v>478</v>
      </c>
      <c r="E280" s="10" t="s">
        <v>479</v>
      </c>
      <c r="F280" s="11" t="s">
        <v>480</v>
      </c>
      <c r="G280" s="10" t="s">
        <v>481</v>
      </c>
      <c r="H280" s="10" t="s">
        <v>484</v>
      </c>
      <c r="I280" s="10" t="s">
        <v>485</v>
      </c>
      <c r="J280" s="24" t="s">
        <v>30</v>
      </c>
      <c r="K280" s="24">
        <v>0</v>
      </c>
      <c r="L280" s="2">
        <v>710000000</v>
      </c>
      <c r="M280" s="3" t="s">
        <v>33</v>
      </c>
      <c r="N280" s="2" t="s">
        <v>1549</v>
      </c>
      <c r="O280" s="4" t="s">
        <v>66</v>
      </c>
      <c r="P280" s="24"/>
      <c r="Q280" s="4" t="s">
        <v>70</v>
      </c>
      <c r="R280" s="4" t="s">
        <v>467</v>
      </c>
      <c r="S280" s="24"/>
      <c r="T280" s="2"/>
      <c r="U280" s="25"/>
      <c r="V280" s="90"/>
      <c r="W280" s="142">
        <v>4584937.5</v>
      </c>
      <c r="X280" s="90">
        <f t="shared" si="13"/>
        <v>5135130.0000000009</v>
      </c>
      <c r="Y280" s="90"/>
      <c r="Z280" s="115">
        <v>2014</v>
      </c>
      <c r="AA280" s="2" t="s">
        <v>788</v>
      </c>
    </row>
    <row r="281" spans="1:27" ht="51" customHeight="1" x14ac:dyDescent="0.2">
      <c r="A281" s="110" t="s">
        <v>526</v>
      </c>
      <c r="B281" s="4" t="s">
        <v>36</v>
      </c>
      <c r="C281" s="5" t="s">
        <v>477</v>
      </c>
      <c r="D281" s="10" t="s">
        <v>478</v>
      </c>
      <c r="E281" s="10" t="s">
        <v>479</v>
      </c>
      <c r="F281" s="11" t="s">
        <v>480</v>
      </c>
      <c r="G281" s="10" t="s">
        <v>481</v>
      </c>
      <c r="H281" s="10" t="s">
        <v>482</v>
      </c>
      <c r="I281" s="10" t="s">
        <v>483</v>
      </c>
      <c r="J281" s="24" t="s">
        <v>30</v>
      </c>
      <c r="K281" s="24">
        <v>0</v>
      </c>
      <c r="L281" s="2">
        <v>710000000</v>
      </c>
      <c r="M281" s="3" t="s">
        <v>33</v>
      </c>
      <c r="N281" s="2" t="s">
        <v>34</v>
      </c>
      <c r="O281" s="4" t="s">
        <v>344</v>
      </c>
      <c r="P281" s="24"/>
      <c r="Q281" s="4" t="s">
        <v>70</v>
      </c>
      <c r="R281" s="4" t="s">
        <v>467</v>
      </c>
      <c r="S281" s="24"/>
      <c r="T281" s="2"/>
      <c r="U281" s="25"/>
      <c r="V281" s="90"/>
      <c r="W281" s="142">
        <v>0</v>
      </c>
      <c r="X281" s="90">
        <f t="shared" si="13"/>
        <v>0</v>
      </c>
      <c r="Y281" s="90"/>
      <c r="Z281" s="115">
        <v>2014</v>
      </c>
      <c r="AA281" s="24"/>
    </row>
    <row r="282" spans="1:27" ht="51" customHeight="1" x14ac:dyDescent="0.2">
      <c r="A282" s="110" t="s">
        <v>1763</v>
      </c>
      <c r="B282" s="4" t="s">
        <v>36</v>
      </c>
      <c r="C282" s="5" t="s">
        <v>477</v>
      </c>
      <c r="D282" s="10" t="s">
        <v>478</v>
      </c>
      <c r="E282" s="10" t="s">
        <v>479</v>
      </c>
      <c r="F282" s="11" t="s">
        <v>480</v>
      </c>
      <c r="G282" s="10" t="s">
        <v>481</v>
      </c>
      <c r="H282" s="10" t="s">
        <v>482</v>
      </c>
      <c r="I282" s="10" t="s">
        <v>483</v>
      </c>
      <c r="J282" s="24" t="s">
        <v>30</v>
      </c>
      <c r="K282" s="24">
        <v>0</v>
      </c>
      <c r="L282" s="2">
        <v>710000000</v>
      </c>
      <c r="M282" s="3" t="s">
        <v>33</v>
      </c>
      <c r="N282" s="81" t="s">
        <v>879</v>
      </c>
      <c r="O282" s="4" t="s">
        <v>344</v>
      </c>
      <c r="P282" s="24"/>
      <c r="Q282" s="4" t="s">
        <v>70</v>
      </c>
      <c r="R282" s="4" t="s">
        <v>467</v>
      </c>
      <c r="S282" s="24"/>
      <c r="T282" s="2"/>
      <c r="U282" s="25"/>
      <c r="V282" s="90"/>
      <c r="W282" s="142">
        <v>420000</v>
      </c>
      <c r="X282" s="90">
        <f t="shared" si="13"/>
        <v>470400.00000000006</v>
      </c>
      <c r="Y282" s="90"/>
      <c r="Z282" s="115">
        <v>2014</v>
      </c>
      <c r="AA282" s="24" t="s">
        <v>801</v>
      </c>
    </row>
    <row r="283" spans="1:27" ht="51" customHeight="1" x14ac:dyDescent="0.2">
      <c r="A283" s="110" t="s">
        <v>527</v>
      </c>
      <c r="B283" s="4" t="s">
        <v>36</v>
      </c>
      <c r="C283" s="5" t="s">
        <v>477</v>
      </c>
      <c r="D283" s="10" t="s">
        <v>478</v>
      </c>
      <c r="E283" s="10" t="s">
        <v>479</v>
      </c>
      <c r="F283" s="11" t="s">
        <v>480</v>
      </c>
      <c r="G283" s="10" t="s">
        <v>481</v>
      </c>
      <c r="H283" s="10" t="s">
        <v>482</v>
      </c>
      <c r="I283" s="10" t="s">
        <v>483</v>
      </c>
      <c r="J283" s="24" t="s">
        <v>30</v>
      </c>
      <c r="K283" s="24">
        <v>0</v>
      </c>
      <c r="L283" s="2">
        <v>710000000</v>
      </c>
      <c r="M283" s="3" t="s">
        <v>33</v>
      </c>
      <c r="N283" s="2" t="s">
        <v>34</v>
      </c>
      <c r="O283" s="4" t="s">
        <v>540</v>
      </c>
      <c r="P283" s="24"/>
      <c r="Q283" s="4" t="s">
        <v>70</v>
      </c>
      <c r="R283" s="4" t="s">
        <v>467</v>
      </c>
      <c r="S283" s="24"/>
      <c r="T283" s="2"/>
      <c r="U283" s="25"/>
      <c r="V283" s="90"/>
      <c r="W283" s="142">
        <v>0</v>
      </c>
      <c r="X283" s="90">
        <f t="shared" si="13"/>
        <v>0</v>
      </c>
      <c r="Y283" s="90"/>
      <c r="Z283" s="115">
        <v>2014</v>
      </c>
      <c r="AA283" s="24"/>
    </row>
    <row r="284" spans="1:27" ht="51" customHeight="1" x14ac:dyDescent="0.2">
      <c r="A284" s="110" t="s">
        <v>1764</v>
      </c>
      <c r="B284" s="4" t="s">
        <v>36</v>
      </c>
      <c r="C284" s="5" t="s">
        <v>477</v>
      </c>
      <c r="D284" s="10" t="s">
        <v>478</v>
      </c>
      <c r="E284" s="10" t="s">
        <v>479</v>
      </c>
      <c r="F284" s="11" t="s">
        <v>480</v>
      </c>
      <c r="G284" s="10" t="s">
        <v>481</v>
      </c>
      <c r="H284" s="10" t="s">
        <v>482</v>
      </c>
      <c r="I284" s="10" t="s">
        <v>483</v>
      </c>
      <c r="J284" s="24" t="s">
        <v>30</v>
      </c>
      <c r="K284" s="24">
        <v>0</v>
      </c>
      <c r="L284" s="2">
        <v>710000000</v>
      </c>
      <c r="M284" s="3" t="s">
        <v>33</v>
      </c>
      <c r="N284" s="81" t="s">
        <v>879</v>
      </c>
      <c r="O284" s="4" t="s">
        <v>540</v>
      </c>
      <c r="P284" s="24"/>
      <c r="Q284" s="4" t="s">
        <v>70</v>
      </c>
      <c r="R284" s="4" t="s">
        <v>467</v>
      </c>
      <c r="S284" s="24"/>
      <c r="T284" s="2"/>
      <c r="U284" s="25"/>
      <c r="V284" s="90"/>
      <c r="W284" s="142">
        <v>420000</v>
      </c>
      <c r="X284" s="90">
        <f t="shared" si="13"/>
        <v>470400.00000000006</v>
      </c>
      <c r="Y284" s="90"/>
      <c r="Z284" s="115">
        <v>2014</v>
      </c>
      <c r="AA284" s="24" t="s">
        <v>801</v>
      </c>
    </row>
    <row r="285" spans="1:27" ht="51" customHeight="1" x14ac:dyDescent="0.2">
      <c r="A285" s="110" t="s">
        <v>528</v>
      </c>
      <c r="B285" s="4" t="s">
        <v>36</v>
      </c>
      <c r="C285" s="5" t="s">
        <v>486</v>
      </c>
      <c r="D285" s="10" t="s">
        <v>487</v>
      </c>
      <c r="E285" s="10" t="s">
        <v>488</v>
      </c>
      <c r="F285" s="11" t="s">
        <v>489</v>
      </c>
      <c r="G285" s="10" t="s">
        <v>488</v>
      </c>
      <c r="H285" s="10" t="s">
        <v>490</v>
      </c>
      <c r="I285" s="10" t="s">
        <v>491</v>
      </c>
      <c r="J285" s="24" t="s">
        <v>30</v>
      </c>
      <c r="K285" s="24">
        <v>0</v>
      </c>
      <c r="L285" s="2">
        <v>710000000</v>
      </c>
      <c r="M285" s="3" t="s">
        <v>33</v>
      </c>
      <c r="N285" s="2" t="s">
        <v>34</v>
      </c>
      <c r="O285" s="4" t="s">
        <v>361</v>
      </c>
      <c r="P285" s="24"/>
      <c r="Q285" s="4" t="s">
        <v>70</v>
      </c>
      <c r="R285" s="4" t="s">
        <v>467</v>
      </c>
      <c r="S285" s="24"/>
      <c r="T285" s="2"/>
      <c r="U285" s="25"/>
      <c r="V285" s="90"/>
      <c r="W285" s="142">
        <f>2400000+480000</f>
        <v>2880000</v>
      </c>
      <c r="X285" s="90">
        <f t="shared" si="13"/>
        <v>3225600.0000000005</v>
      </c>
      <c r="Y285" s="90"/>
      <c r="Z285" s="115">
        <v>2014</v>
      </c>
      <c r="AA285" s="24"/>
    </row>
    <row r="286" spans="1:27" ht="63.75" customHeight="1" x14ac:dyDescent="0.2">
      <c r="A286" s="110" t="s">
        <v>529</v>
      </c>
      <c r="B286" s="4" t="s">
        <v>36</v>
      </c>
      <c r="C286" s="5" t="s">
        <v>492</v>
      </c>
      <c r="D286" s="10" t="s">
        <v>493</v>
      </c>
      <c r="E286" s="10" t="s">
        <v>494</v>
      </c>
      <c r="F286" s="11" t="s">
        <v>493</v>
      </c>
      <c r="G286" s="10" t="s">
        <v>494</v>
      </c>
      <c r="H286" s="10" t="s">
        <v>495</v>
      </c>
      <c r="I286" s="10" t="s">
        <v>496</v>
      </c>
      <c r="J286" s="113" t="s">
        <v>609</v>
      </c>
      <c r="K286" s="24">
        <v>70</v>
      </c>
      <c r="L286" s="2">
        <v>710000000</v>
      </c>
      <c r="M286" s="3" t="s">
        <v>33</v>
      </c>
      <c r="N286" s="2" t="s">
        <v>177</v>
      </c>
      <c r="O286" s="4" t="s">
        <v>66</v>
      </c>
      <c r="P286" s="24"/>
      <c r="Q286" s="4" t="s">
        <v>70</v>
      </c>
      <c r="R286" s="4" t="s">
        <v>467</v>
      </c>
      <c r="S286" s="24"/>
      <c r="T286" s="2"/>
      <c r="U286" s="25"/>
      <c r="V286" s="90"/>
      <c r="W286" s="142">
        <f>62673000+10000000</f>
        <v>72673000</v>
      </c>
      <c r="X286" s="90">
        <f t="shared" si="13"/>
        <v>81393760.000000015</v>
      </c>
      <c r="Y286" s="90"/>
      <c r="Z286" s="115">
        <v>2014</v>
      </c>
      <c r="AA286" s="24"/>
    </row>
    <row r="287" spans="1:27" ht="63.75" customHeight="1" x14ac:dyDescent="0.2">
      <c r="A287" s="110" t="s">
        <v>530</v>
      </c>
      <c r="B287" s="4" t="s">
        <v>36</v>
      </c>
      <c r="C287" s="5" t="s">
        <v>492</v>
      </c>
      <c r="D287" s="10" t="s">
        <v>493</v>
      </c>
      <c r="E287" s="10" t="s">
        <v>494</v>
      </c>
      <c r="F287" s="11" t="s">
        <v>493</v>
      </c>
      <c r="G287" s="10" t="s">
        <v>494</v>
      </c>
      <c r="H287" s="10" t="s">
        <v>495</v>
      </c>
      <c r="I287" s="10" t="s">
        <v>496</v>
      </c>
      <c r="J287" s="113" t="s">
        <v>609</v>
      </c>
      <c r="K287" s="24">
        <v>70</v>
      </c>
      <c r="L287" s="2">
        <v>710000000</v>
      </c>
      <c r="M287" s="3" t="s">
        <v>33</v>
      </c>
      <c r="N287" s="2" t="s">
        <v>177</v>
      </c>
      <c r="O287" s="4" t="s">
        <v>344</v>
      </c>
      <c r="P287" s="24"/>
      <c r="Q287" s="4" t="s">
        <v>70</v>
      </c>
      <c r="R287" s="4" t="s">
        <v>467</v>
      </c>
      <c r="S287" s="24"/>
      <c r="T287" s="2"/>
      <c r="U287" s="25"/>
      <c r="V287" s="90"/>
      <c r="W287" s="142">
        <f>23897762</f>
        <v>23897762</v>
      </c>
      <c r="X287" s="90">
        <f t="shared" si="13"/>
        <v>26765493.440000001</v>
      </c>
      <c r="Y287" s="90"/>
      <c r="Z287" s="115">
        <v>2014</v>
      </c>
      <c r="AA287" s="24"/>
    </row>
    <row r="288" spans="1:27" ht="63.75" customHeight="1" x14ac:dyDescent="0.2">
      <c r="A288" s="110" t="s">
        <v>531</v>
      </c>
      <c r="B288" s="4" t="s">
        <v>36</v>
      </c>
      <c r="C288" s="5" t="s">
        <v>492</v>
      </c>
      <c r="D288" s="10" t="s">
        <v>493</v>
      </c>
      <c r="E288" s="10" t="s">
        <v>494</v>
      </c>
      <c r="F288" s="11" t="s">
        <v>493</v>
      </c>
      <c r="G288" s="10" t="s">
        <v>494</v>
      </c>
      <c r="H288" s="10" t="s">
        <v>495</v>
      </c>
      <c r="I288" s="10" t="s">
        <v>497</v>
      </c>
      <c r="J288" s="113" t="s">
        <v>609</v>
      </c>
      <c r="K288" s="24">
        <v>70</v>
      </c>
      <c r="L288" s="2">
        <v>710000000</v>
      </c>
      <c r="M288" s="3" t="s">
        <v>33</v>
      </c>
      <c r="N288" s="2" t="s">
        <v>177</v>
      </c>
      <c r="O288" s="4" t="s">
        <v>540</v>
      </c>
      <c r="P288" s="24"/>
      <c r="Q288" s="4" t="s">
        <v>70</v>
      </c>
      <c r="R288" s="4" t="s">
        <v>467</v>
      </c>
      <c r="S288" s="24"/>
      <c r="T288" s="2"/>
      <c r="U288" s="25"/>
      <c r="V288" s="90"/>
      <c r="W288" s="142">
        <f>9287647</f>
        <v>9287647</v>
      </c>
      <c r="X288" s="90">
        <f t="shared" si="13"/>
        <v>10402164.640000001</v>
      </c>
      <c r="Y288" s="90"/>
      <c r="Z288" s="115">
        <v>2014</v>
      </c>
      <c r="AA288" s="24"/>
    </row>
    <row r="289" spans="1:27" ht="76.5" customHeight="1" x14ac:dyDescent="0.2">
      <c r="A289" s="110" t="s">
        <v>532</v>
      </c>
      <c r="B289" s="4" t="s">
        <v>36</v>
      </c>
      <c r="C289" s="5" t="s">
        <v>498</v>
      </c>
      <c r="D289" s="10" t="s">
        <v>499</v>
      </c>
      <c r="E289" s="10" t="s">
        <v>500</v>
      </c>
      <c r="F289" s="11" t="s">
        <v>499</v>
      </c>
      <c r="G289" s="10" t="s">
        <v>500</v>
      </c>
      <c r="H289" s="10" t="s">
        <v>501</v>
      </c>
      <c r="I289" s="10" t="s">
        <v>502</v>
      </c>
      <c r="J289" s="113" t="s">
        <v>609</v>
      </c>
      <c r="K289" s="24">
        <v>70</v>
      </c>
      <c r="L289" s="2">
        <v>710000000</v>
      </c>
      <c r="M289" s="3" t="s">
        <v>33</v>
      </c>
      <c r="N289" s="2" t="s">
        <v>177</v>
      </c>
      <c r="O289" s="4" t="s">
        <v>66</v>
      </c>
      <c r="P289" s="24"/>
      <c r="Q289" s="4" t="s">
        <v>70</v>
      </c>
      <c r="R289" s="4" t="s">
        <v>467</v>
      </c>
      <c r="S289" s="24"/>
      <c r="T289" s="2"/>
      <c r="U289" s="25"/>
      <c r="V289" s="90"/>
      <c r="W289" s="142">
        <f>15000000</f>
        <v>15000000</v>
      </c>
      <c r="X289" s="90">
        <f t="shared" si="13"/>
        <v>16800000</v>
      </c>
      <c r="Y289" s="90"/>
      <c r="Z289" s="115">
        <v>2014</v>
      </c>
      <c r="AA289" s="24"/>
    </row>
    <row r="290" spans="1:27" ht="89.25" customHeight="1" x14ac:dyDescent="0.2">
      <c r="A290" s="110" t="s">
        <v>533</v>
      </c>
      <c r="B290" s="4" t="s">
        <v>36</v>
      </c>
      <c r="C290" s="5" t="s">
        <v>503</v>
      </c>
      <c r="D290" s="10" t="s">
        <v>504</v>
      </c>
      <c r="E290" s="10" t="s">
        <v>505</v>
      </c>
      <c r="F290" s="11" t="s">
        <v>506</v>
      </c>
      <c r="G290" s="10" t="s">
        <v>507</v>
      </c>
      <c r="H290" s="10" t="s">
        <v>89</v>
      </c>
      <c r="I290" s="10" t="s">
        <v>508</v>
      </c>
      <c r="J290" s="113" t="s">
        <v>609</v>
      </c>
      <c r="K290" s="24">
        <v>70</v>
      </c>
      <c r="L290" s="2">
        <v>710000000</v>
      </c>
      <c r="M290" s="3" t="s">
        <v>33</v>
      </c>
      <c r="N290" s="2" t="s">
        <v>177</v>
      </c>
      <c r="O290" s="4" t="s">
        <v>66</v>
      </c>
      <c r="P290" s="24"/>
      <c r="Q290" s="4" t="s">
        <v>70</v>
      </c>
      <c r="R290" s="4" t="s">
        <v>467</v>
      </c>
      <c r="S290" s="24"/>
      <c r="T290" s="2"/>
      <c r="U290" s="25"/>
      <c r="V290" s="90"/>
      <c r="W290" s="142">
        <f>6500000</f>
        <v>6500000</v>
      </c>
      <c r="X290" s="90">
        <f t="shared" si="13"/>
        <v>7280000.0000000009</v>
      </c>
      <c r="Y290" s="90"/>
      <c r="Z290" s="115">
        <v>2014</v>
      </c>
      <c r="AA290" s="24"/>
    </row>
    <row r="291" spans="1:27" ht="63.75" customHeight="1" x14ac:dyDescent="0.2">
      <c r="A291" s="110" t="s">
        <v>534</v>
      </c>
      <c r="B291" s="4" t="s">
        <v>36</v>
      </c>
      <c r="C291" s="5" t="s">
        <v>509</v>
      </c>
      <c r="D291" s="10" t="s">
        <v>510</v>
      </c>
      <c r="E291" s="10" t="s">
        <v>511</v>
      </c>
      <c r="F291" s="11" t="s">
        <v>512</v>
      </c>
      <c r="G291" s="10" t="s">
        <v>513</v>
      </c>
      <c r="H291" s="10" t="s">
        <v>514</v>
      </c>
      <c r="I291" s="10" t="s">
        <v>515</v>
      </c>
      <c r="J291" s="113" t="s">
        <v>609</v>
      </c>
      <c r="K291" s="24">
        <v>70</v>
      </c>
      <c r="L291" s="2">
        <v>710000000</v>
      </c>
      <c r="M291" s="3" t="s">
        <v>33</v>
      </c>
      <c r="N291" s="2" t="s">
        <v>177</v>
      </c>
      <c r="O291" s="4" t="s">
        <v>66</v>
      </c>
      <c r="P291" s="24"/>
      <c r="Q291" s="4" t="s">
        <v>70</v>
      </c>
      <c r="R291" s="4" t="s">
        <v>467</v>
      </c>
      <c r="S291" s="24"/>
      <c r="T291" s="2"/>
      <c r="U291" s="25"/>
      <c r="V291" s="90"/>
      <c r="W291" s="142">
        <v>0</v>
      </c>
      <c r="X291" s="90">
        <f t="shared" si="13"/>
        <v>0</v>
      </c>
      <c r="Y291" s="90"/>
      <c r="Z291" s="115">
        <v>2014</v>
      </c>
      <c r="AA291" s="24"/>
    </row>
    <row r="292" spans="1:27" ht="63.75" customHeight="1" x14ac:dyDescent="0.2">
      <c r="A292" s="110" t="s">
        <v>894</v>
      </c>
      <c r="B292" s="4" t="s">
        <v>36</v>
      </c>
      <c r="C292" s="5" t="s">
        <v>509</v>
      </c>
      <c r="D292" s="10" t="s">
        <v>510</v>
      </c>
      <c r="E292" s="10" t="s">
        <v>511</v>
      </c>
      <c r="F292" s="11" t="s">
        <v>512</v>
      </c>
      <c r="G292" s="10" t="s">
        <v>513</v>
      </c>
      <c r="H292" s="10" t="s">
        <v>514</v>
      </c>
      <c r="I292" s="10" t="s">
        <v>515</v>
      </c>
      <c r="J292" s="113" t="s">
        <v>609</v>
      </c>
      <c r="K292" s="24">
        <v>70</v>
      </c>
      <c r="L292" s="2">
        <v>710000000</v>
      </c>
      <c r="M292" s="3" t="s">
        <v>33</v>
      </c>
      <c r="N292" s="2" t="s">
        <v>895</v>
      </c>
      <c r="O292" s="4" t="s">
        <v>66</v>
      </c>
      <c r="P292" s="24"/>
      <c r="Q292" s="4" t="s">
        <v>70</v>
      </c>
      <c r="R292" s="4" t="s">
        <v>467</v>
      </c>
      <c r="S292" s="24"/>
      <c r="T292" s="2"/>
      <c r="U292" s="25"/>
      <c r="V292" s="90"/>
      <c r="W292" s="142">
        <v>4500000</v>
      </c>
      <c r="X292" s="90">
        <f t="shared" si="13"/>
        <v>5040000.0000000009</v>
      </c>
      <c r="Y292" s="90"/>
      <c r="Z292" s="115">
        <v>2014</v>
      </c>
      <c r="AA292" s="24" t="s">
        <v>788</v>
      </c>
    </row>
    <row r="293" spans="1:27" ht="63.75" customHeight="1" x14ac:dyDescent="0.2">
      <c r="A293" s="110" t="s">
        <v>535</v>
      </c>
      <c r="B293" s="4" t="s">
        <v>36</v>
      </c>
      <c r="C293" s="5" t="s">
        <v>509</v>
      </c>
      <c r="D293" s="10" t="s">
        <v>510</v>
      </c>
      <c r="E293" s="10" t="s">
        <v>511</v>
      </c>
      <c r="F293" s="11" t="s">
        <v>512</v>
      </c>
      <c r="G293" s="10" t="s">
        <v>513</v>
      </c>
      <c r="H293" s="10" t="s">
        <v>514</v>
      </c>
      <c r="I293" s="10" t="s">
        <v>515</v>
      </c>
      <c r="J293" s="113" t="s">
        <v>609</v>
      </c>
      <c r="K293" s="24">
        <v>70</v>
      </c>
      <c r="L293" s="2">
        <v>710000000</v>
      </c>
      <c r="M293" s="3" t="s">
        <v>33</v>
      </c>
      <c r="N293" s="2" t="s">
        <v>177</v>
      </c>
      <c r="O293" s="4" t="s">
        <v>344</v>
      </c>
      <c r="P293" s="24"/>
      <c r="Q293" s="4" t="s">
        <v>70</v>
      </c>
      <c r="R293" s="4" t="s">
        <v>467</v>
      </c>
      <c r="S293" s="24"/>
      <c r="T293" s="2"/>
      <c r="U293" s="25"/>
      <c r="V293" s="90"/>
      <c r="W293" s="142">
        <v>3514533</v>
      </c>
      <c r="X293" s="90">
        <f t="shared" si="13"/>
        <v>3936276.9600000004</v>
      </c>
      <c r="Y293" s="90"/>
      <c r="Z293" s="115">
        <v>2014</v>
      </c>
      <c r="AA293" s="24"/>
    </row>
    <row r="294" spans="1:27" ht="63.75" customHeight="1" x14ac:dyDescent="0.2">
      <c r="A294" s="110" t="s">
        <v>536</v>
      </c>
      <c r="B294" s="4" t="s">
        <v>36</v>
      </c>
      <c r="C294" s="5" t="s">
        <v>509</v>
      </c>
      <c r="D294" s="10" t="s">
        <v>510</v>
      </c>
      <c r="E294" s="10" t="s">
        <v>511</v>
      </c>
      <c r="F294" s="11" t="s">
        <v>512</v>
      </c>
      <c r="G294" s="10" t="s">
        <v>513</v>
      </c>
      <c r="H294" s="10" t="s">
        <v>542</v>
      </c>
      <c r="I294" s="10" t="s">
        <v>543</v>
      </c>
      <c r="J294" s="113" t="s">
        <v>609</v>
      </c>
      <c r="K294" s="24">
        <v>70</v>
      </c>
      <c r="L294" s="2">
        <v>710000000</v>
      </c>
      <c r="M294" s="3" t="s">
        <v>33</v>
      </c>
      <c r="N294" s="2" t="s">
        <v>177</v>
      </c>
      <c r="O294" s="4" t="s">
        <v>66</v>
      </c>
      <c r="P294" s="24"/>
      <c r="Q294" s="4" t="s">
        <v>70</v>
      </c>
      <c r="R294" s="4" t="s">
        <v>467</v>
      </c>
      <c r="S294" s="24"/>
      <c r="T294" s="2"/>
      <c r="U294" s="25"/>
      <c r="V294" s="90"/>
      <c r="W294" s="142">
        <v>0</v>
      </c>
      <c r="X294" s="90">
        <f t="shared" si="13"/>
        <v>0</v>
      </c>
      <c r="Y294" s="90"/>
      <c r="Z294" s="115">
        <v>2014</v>
      </c>
      <c r="AA294" s="24"/>
    </row>
    <row r="295" spans="1:27" ht="63.75" customHeight="1" x14ac:dyDescent="0.2">
      <c r="A295" s="110" t="s">
        <v>896</v>
      </c>
      <c r="B295" s="4" t="s">
        <v>36</v>
      </c>
      <c r="C295" s="5" t="s">
        <v>509</v>
      </c>
      <c r="D295" s="10" t="s">
        <v>510</v>
      </c>
      <c r="E295" s="10" t="s">
        <v>511</v>
      </c>
      <c r="F295" s="11" t="s">
        <v>512</v>
      </c>
      <c r="G295" s="10" t="s">
        <v>513</v>
      </c>
      <c r="H295" s="10" t="s">
        <v>542</v>
      </c>
      <c r="I295" s="10" t="s">
        <v>543</v>
      </c>
      <c r="J295" s="113" t="s">
        <v>609</v>
      </c>
      <c r="K295" s="24">
        <v>70</v>
      </c>
      <c r="L295" s="2">
        <v>710000000</v>
      </c>
      <c r="M295" s="3" t="s">
        <v>33</v>
      </c>
      <c r="N295" s="2" t="s">
        <v>895</v>
      </c>
      <c r="O295" s="4" t="s">
        <v>66</v>
      </c>
      <c r="P295" s="24"/>
      <c r="Q295" s="4" t="s">
        <v>70</v>
      </c>
      <c r="R295" s="4" t="s">
        <v>467</v>
      </c>
      <c r="S295" s="24"/>
      <c r="T295" s="2"/>
      <c r="U295" s="25"/>
      <c r="V295" s="90"/>
      <c r="W295" s="142">
        <f>10000000</f>
        <v>10000000</v>
      </c>
      <c r="X295" s="90">
        <f t="shared" si="13"/>
        <v>11200000.000000002</v>
      </c>
      <c r="Y295" s="90"/>
      <c r="Z295" s="115">
        <v>2014</v>
      </c>
      <c r="AA295" s="24" t="s">
        <v>788</v>
      </c>
    </row>
    <row r="296" spans="1:27" ht="63.75" customHeight="1" x14ac:dyDescent="0.2">
      <c r="A296" s="110" t="s">
        <v>537</v>
      </c>
      <c r="B296" s="4" t="s">
        <v>36</v>
      </c>
      <c r="C296" s="5" t="s">
        <v>509</v>
      </c>
      <c r="D296" s="10" t="s">
        <v>510</v>
      </c>
      <c r="E296" s="10" t="s">
        <v>511</v>
      </c>
      <c r="F296" s="11" t="s">
        <v>512</v>
      </c>
      <c r="G296" s="10" t="s">
        <v>513</v>
      </c>
      <c r="H296" s="10" t="s">
        <v>516</v>
      </c>
      <c r="I296" s="10" t="s">
        <v>517</v>
      </c>
      <c r="J296" s="113" t="s">
        <v>609</v>
      </c>
      <c r="K296" s="24">
        <v>70</v>
      </c>
      <c r="L296" s="2">
        <v>710000000</v>
      </c>
      <c r="M296" s="3" t="s">
        <v>33</v>
      </c>
      <c r="N296" s="2" t="s">
        <v>177</v>
      </c>
      <c r="O296" s="4" t="s">
        <v>66</v>
      </c>
      <c r="P296" s="24"/>
      <c r="Q296" s="4" t="s">
        <v>70</v>
      </c>
      <c r="R296" s="4" t="s">
        <v>467</v>
      </c>
      <c r="S296" s="24"/>
      <c r="T296" s="2"/>
      <c r="U296" s="25"/>
      <c r="V296" s="90"/>
      <c r="W296" s="142">
        <v>0</v>
      </c>
      <c r="X296" s="90">
        <f t="shared" si="13"/>
        <v>0</v>
      </c>
      <c r="Y296" s="90"/>
      <c r="Z296" s="115">
        <v>2014</v>
      </c>
      <c r="AA296" s="24"/>
    </row>
    <row r="297" spans="1:27" ht="63.75" customHeight="1" x14ac:dyDescent="0.2">
      <c r="A297" s="110" t="s">
        <v>897</v>
      </c>
      <c r="B297" s="4" t="s">
        <v>36</v>
      </c>
      <c r="C297" s="5" t="s">
        <v>509</v>
      </c>
      <c r="D297" s="10" t="s">
        <v>510</v>
      </c>
      <c r="E297" s="10" t="s">
        <v>511</v>
      </c>
      <c r="F297" s="11" t="s">
        <v>512</v>
      </c>
      <c r="G297" s="10" t="s">
        <v>513</v>
      </c>
      <c r="H297" s="10" t="s">
        <v>516</v>
      </c>
      <c r="I297" s="10" t="s">
        <v>517</v>
      </c>
      <c r="J297" s="113" t="s">
        <v>609</v>
      </c>
      <c r="K297" s="24">
        <v>70</v>
      </c>
      <c r="L297" s="2">
        <v>710000000</v>
      </c>
      <c r="M297" s="3" t="s">
        <v>33</v>
      </c>
      <c r="N297" s="2" t="s">
        <v>895</v>
      </c>
      <c r="O297" s="4" t="s">
        <v>66</v>
      </c>
      <c r="P297" s="24"/>
      <c r="Q297" s="4" t="s">
        <v>70</v>
      </c>
      <c r="R297" s="4" t="s">
        <v>467</v>
      </c>
      <c r="S297" s="24"/>
      <c r="T297" s="2"/>
      <c r="U297" s="25"/>
      <c r="V297" s="90"/>
      <c r="W297" s="142">
        <f>6830793</f>
        <v>6830793</v>
      </c>
      <c r="X297" s="90">
        <f t="shared" si="13"/>
        <v>7650488.1600000011</v>
      </c>
      <c r="Y297" s="90"/>
      <c r="Z297" s="115">
        <v>2014</v>
      </c>
      <c r="AA297" s="24" t="s">
        <v>788</v>
      </c>
    </row>
    <row r="298" spans="1:27" ht="63.75" customHeight="1" x14ac:dyDescent="0.2">
      <c r="A298" s="110" t="s">
        <v>538</v>
      </c>
      <c r="B298" s="4" t="s">
        <v>36</v>
      </c>
      <c r="C298" s="5" t="s">
        <v>509</v>
      </c>
      <c r="D298" s="10" t="s">
        <v>510</v>
      </c>
      <c r="E298" s="10" t="s">
        <v>511</v>
      </c>
      <c r="F298" s="11" t="s">
        <v>512</v>
      </c>
      <c r="G298" s="10" t="s">
        <v>513</v>
      </c>
      <c r="H298" s="10" t="s">
        <v>518</v>
      </c>
      <c r="I298" s="10" t="s">
        <v>519</v>
      </c>
      <c r="J298" s="113" t="s">
        <v>609</v>
      </c>
      <c r="K298" s="24">
        <v>70</v>
      </c>
      <c r="L298" s="2">
        <v>710000000</v>
      </c>
      <c r="M298" s="3" t="s">
        <v>33</v>
      </c>
      <c r="N298" s="2" t="s">
        <v>177</v>
      </c>
      <c r="O298" s="4" t="s">
        <v>66</v>
      </c>
      <c r="P298" s="24"/>
      <c r="Q298" s="4" t="s">
        <v>70</v>
      </c>
      <c r="R298" s="4" t="s">
        <v>467</v>
      </c>
      <c r="S298" s="24"/>
      <c r="T298" s="2"/>
      <c r="U298" s="25"/>
      <c r="V298" s="90"/>
      <c r="W298" s="142">
        <v>0</v>
      </c>
      <c r="X298" s="90">
        <f t="shared" si="13"/>
        <v>0</v>
      </c>
      <c r="Y298" s="90"/>
      <c r="Z298" s="115">
        <v>2014</v>
      </c>
      <c r="AA298" s="24"/>
    </row>
    <row r="299" spans="1:27" ht="63.75" customHeight="1" x14ac:dyDescent="0.2">
      <c r="A299" s="110" t="s">
        <v>898</v>
      </c>
      <c r="B299" s="4" t="s">
        <v>36</v>
      </c>
      <c r="C299" s="5" t="s">
        <v>509</v>
      </c>
      <c r="D299" s="10" t="s">
        <v>510</v>
      </c>
      <c r="E299" s="10" t="s">
        <v>511</v>
      </c>
      <c r="F299" s="11" t="s">
        <v>512</v>
      </c>
      <c r="G299" s="10" t="s">
        <v>513</v>
      </c>
      <c r="H299" s="10" t="s">
        <v>518</v>
      </c>
      <c r="I299" s="10" t="s">
        <v>519</v>
      </c>
      <c r="J299" s="113" t="s">
        <v>609</v>
      </c>
      <c r="K299" s="24">
        <v>70</v>
      </c>
      <c r="L299" s="2">
        <v>710000000</v>
      </c>
      <c r="M299" s="3" t="s">
        <v>33</v>
      </c>
      <c r="N299" s="2" t="s">
        <v>895</v>
      </c>
      <c r="O299" s="4" t="s">
        <v>66</v>
      </c>
      <c r="P299" s="24"/>
      <c r="Q299" s="4" t="s">
        <v>70</v>
      </c>
      <c r="R299" s="4" t="s">
        <v>467</v>
      </c>
      <c r="S299" s="24"/>
      <c r="T299" s="2"/>
      <c r="U299" s="25"/>
      <c r="V299" s="90"/>
      <c r="W299" s="142">
        <f>23800000</f>
        <v>23800000</v>
      </c>
      <c r="X299" s="90">
        <f t="shared" si="13"/>
        <v>26656000.000000004</v>
      </c>
      <c r="Y299" s="90"/>
      <c r="Z299" s="115">
        <v>2014</v>
      </c>
      <c r="AA299" s="24" t="s">
        <v>788</v>
      </c>
    </row>
    <row r="300" spans="1:27" ht="63.75" customHeight="1" x14ac:dyDescent="0.2">
      <c r="A300" s="110" t="s">
        <v>539</v>
      </c>
      <c r="B300" s="4" t="s">
        <v>36</v>
      </c>
      <c r="C300" s="5" t="s">
        <v>509</v>
      </c>
      <c r="D300" s="10" t="s">
        <v>510</v>
      </c>
      <c r="E300" s="10" t="s">
        <v>511</v>
      </c>
      <c r="F300" s="11" t="s">
        <v>512</v>
      </c>
      <c r="G300" s="10" t="s">
        <v>513</v>
      </c>
      <c r="H300" s="10" t="s">
        <v>90</v>
      </c>
      <c r="I300" s="10" t="s">
        <v>520</v>
      </c>
      <c r="J300" s="113" t="s">
        <v>609</v>
      </c>
      <c r="K300" s="24">
        <v>70</v>
      </c>
      <c r="L300" s="2">
        <v>710000000</v>
      </c>
      <c r="M300" s="3" t="s">
        <v>33</v>
      </c>
      <c r="N300" s="2" t="s">
        <v>177</v>
      </c>
      <c r="O300" s="4" t="s">
        <v>66</v>
      </c>
      <c r="P300" s="24"/>
      <c r="Q300" s="4" t="s">
        <v>70</v>
      </c>
      <c r="R300" s="4" t="s">
        <v>467</v>
      </c>
      <c r="S300" s="24"/>
      <c r="T300" s="2"/>
      <c r="U300" s="25"/>
      <c r="V300" s="90"/>
      <c r="W300" s="142">
        <v>0</v>
      </c>
      <c r="X300" s="90">
        <f t="shared" si="13"/>
        <v>0</v>
      </c>
      <c r="Y300" s="90"/>
      <c r="Z300" s="115">
        <v>2014</v>
      </c>
      <c r="AA300" s="24"/>
    </row>
    <row r="301" spans="1:27" ht="63.75" customHeight="1" x14ac:dyDescent="0.2">
      <c r="A301" s="110" t="s">
        <v>899</v>
      </c>
      <c r="B301" s="4" t="s">
        <v>36</v>
      </c>
      <c r="C301" s="5" t="s">
        <v>509</v>
      </c>
      <c r="D301" s="10" t="s">
        <v>510</v>
      </c>
      <c r="E301" s="10" t="s">
        <v>511</v>
      </c>
      <c r="F301" s="11" t="s">
        <v>512</v>
      </c>
      <c r="G301" s="10" t="s">
        <v>513</v>
      </c>
      <c r="H301" s="10" t="s">
        <v>90</v>
      </c>
      <c r="I301" s="10" t="s">
        <v>520</v>
      </c>
      <c r="J301" s="113" t="s">
        <v>609</v>
      </c>
      <c r="K301" s="24">
        <v>70</v>
      </c>
      <c r="L301" s="2">
        <v>710000000</v>
      </c>
      <c r="M301" s="3" t="s">
        <v>33</v>
      </c>
      <c r="N301" s="2" t="s">
        <v>895</v>
      </c>
      <c r="O301" s="4" t="s">
        <v>66</v>
      </c>
      <c r="P301" s="24"/>
      <c r="Q301" s="4" t="s">
        <v>70</v>
      </c>
      <c r="R301" s="4" t="s">
        <v>467</v>
      </c>
      <c r="S301" s="24"/>
      <c r="T301" s="2"/>
      <c r="U301" s="25"/>
      <c r="V301" s="90"/>
      <c r="W301" s="142">
        <f>11784000</f>
        <v>11784000</v>
      </c>
      <c r="X301" s="90">
        <f t="shared" si="13"/>
        <v>13198080.000000002</v>
      </c>
      <c r="Y301" s="90"/>
      <c r="Z301" s="115">
        <v>2014</v>
      </c>
      <c r="AA301" s="24" t="s">
        <v>788</v>
      </c>
    </row>
    <row r="302" spans="1:27" ht="63.75" customHeight="1" x14ac:dyDescent="0.2">
      <c r="A302" s="110" t="s">
        <v>587</v>
      </c>
      <c r="B302" s="4" t="s">
        <v>36</v>
      </c>
      <c r="C302" s="5" t="s">
        <v>546</v>
      </c>
      <c r="D302" s="10" t="s">
        <v>547</v>
      </c>
      <c r="E302" s="10" t="s">
        <v>548</v>
      </c>
      <c r="F302" s="11" t="s">
        <v>549</v>
      </c>
      <c r="G302" s="10" t="s">
        <v>550</v>
      </c>
      <c r="H302" s="10"/>
      <c r="I302" s="10"/>
      <c r="J302" s="24" t="s">
        <v>30</v>
      </c>
      <c r="K302" s="24">
        <v>100</v>
      </c>
      <c r="L302" s="2">
        <v>710000000</v>
      </c>
      <c r="M302" s="3" t="s">
        <v>33</v>
      </c>
      <c r="N302" s="2" t="s">
        <v>34</v>
      </c>
      <c r="O302" s="4" t="s">
        <v>66</v>
      </c>
      <c r="P302" s="24"/>
      <c r="Q302" s="4" t="s">
        <v>70</v>
      </c>
      <c r="R302" s="4" t="s">
        <v>551</v>
      </c>
      <c r="S302" s="24"/>
      <c r="T302" s="2"/>
      <c r="U302" s="25"/>
      <c r="V302" s="90"/>
      <c r="W302" s="142">
        <v>6715670</v>
      </c>
      <c r="X302" s="90">
        <f>W302*1.12</f>
        <v>7521550.4000000004</v>
      </c>
      <c r="Y302" s="90"/>
      <c r="Z302" s="115">
        <v>2014</v>
      </c>
      <c r="AA302" s="24"/>
    </row>
    <row r="303" spans="1:27" ht="63.75" customHeight="1" x14ac:dyDescent="0.2">
      <c r="A303" s="110" t="s">
        <v>588</v>
      </c>
      <c r="B303" s="4" t="s">
        <v>36</v>
      </c>
      <c r="C303" s="5" t="s">
        <v>552</v>
      </c>
      <c r="D303" s="10" t="s">
        <v>553</v>
      </c>
      <c r="E303" s="10" t="s">
        <v>554</v>
      </c>
      <c r="F303" s="10" t="s">
        <v>553</v>
      </c>
      <c r="G303" s="10" t="s">
        <v>555</v>
      </c>
      <c r="H303" s="10"/>
      <c r="I303" s="10"/>
      <c r="J303" s="113" t="s">
        <v>609</v>
      </c>
      <c r="K303" s="24">
        <v>100</v>
      </c>
      <c r="L303" s="2">
        <v>710000000</v>
      </c>
      <c r="M303" s="3" t="s">
        <v>33</v>
      </c>
      <c r="N303" s="2" t="s">
        <v>177</v>
      </c>
      <c r="O303" s="4" t="s">
        <v>66</v>
      </c>
      <c r="P303" s="24"/>
      <c r="Q303" s="4" t="s">
        <v>70</v>
      </c>
      <c r="R303" s="4" t="s">
        <v>551</v>
      </c>
      <c r="S303" s="24"/>
      <c r="T303" s="2"/>
      <c r="U303" s="25"/>
      <c r="V303" s="90"/>
      <c r="W303" s="142">
        <v>6742200</v>
      </c>
      <c r="X303" s="90">
        <f>W303*1.12</f>
        <v>7551264.0000000009</v>
      </c>
      <c r="Y303" s="90"/>
      <c r="Z303" s="115">
        <v>2014</v>
      </c>
      <c r="AA303" s="24"/>
    </row>
    <row r="304" spans="1:27" ht="63.75" customHeight="1" x14ac:dyDescent="0.2">
      <c r="A304" s="110" t="s">
        <v>589</v>
      </c>
      <c r="B304" s="4" t="s">
        <v>36</v>
      </c>
      <c r="C304" s="5" t="s">
        <v>546</v>
      </c>
      <c r="D304" s="10" t="s">
        <v>547</v>
      </c>
      <c r="E304" s="10" t="s">
        <v>548</v>
      </c>
      <c r="F304" s="11" t="s">
        <v>549</v>
      </c>
      <c r="G304" s="10" t="s">
        <v>550</v>
      </c>
      <c r="H304" s="10"/>
      <c r="I304" s="10"/>
      <c r="J304" s="24" t="s">
        <v>30</v>
      </c>
      <c r="K304" s="24">
        <v>100</v>
      </c>
      <c r="L304" s="2">
        <v>710000000</v>
      </c>
      <c r="M304" s="3" t="s">
        <v>33</v>
      </c>
      <c r="N304" s="2" t="s">
        <v>34</v>
      </c>
      <c r="O304" s="4" t="s">
        <v>344</v>
      </c>
      <c r="P304" s="24"/>
      <c r="Q304" s="4" t="s">
        <v>70</v>
      </c>
      <c r="R304" s="4" t="s">
        <v>551</v>
      </c>
      <c r="S304" s="24"/>
      <c r="T304" s="2"/>
      <c r="U304" s="25"/>
      <c r="V304" s="90"/>
      <c r="W304" s="142">
        <v>478100</v>
      </c>
      <c r="X304" s="90">
        <f>W304*1.12</f>
        <v>535472</v>
      </c>
      <c r="Y304" s="90"/>
      <c r="Z304" s="115">
        <v>2014</v>
      </c>
      <c r="AA304" s="24"/>
    </row>
    <row r="305" spans="1:27" ht="63.75" customHeight="1" x14ac:dyDescent="0.2">
      <c r="A305" s="110" t="s">
        <v>590</v>
      </c>
      <c r="B305" s="4" t="s">
        <v>36</v>
      </c>
      <c r="C305" s="5" t="s">
        <v>566</v>
      </c>
      <c r="D305" s="10" t="s">
        <v>567</v>
      </c>
      <c r="E305" s="10" t="s">
        <v>568</v>
      </c>
      <c r="F305" s="11" t="s">
        <v>567</v>
      </c>
      <c r="G305" s="10" t="s">
        <v>568</v>
      </c>
      <c r="H305" s="10" t="s">
        <v>569</v>
      </c>
      <c r="I305" s="10" t="s">
        <v>570</v>
      </c>
      <c r="J305" s="113" t="s">
        <v>609</v>
      </c>
      <c r="K305" s="24">
        <v>80</v>
      </c>
      <c r="L305" s="2">
        <v>710000000</v>
      </c>
      <c r="M305" s="3" t="s">
        <v>33</v>
      </c>
      <c r="N305" s="115" t="s">
        <v>615</v>
      </c>
      <c r="O305" s="4" t="s">
        <v>67</v>
      </c>
      <c r="P305" s="24"/>
      <c r="Q305" s="4" t="s">
        <v>70</v>
      </c>
      <c r="R305" s="4" t="s">
        <v>561</v>
      </c>
      <c r="S305" s="24"/>
      <c r="T305" s="2"/>
      <c r="U305" s="25"/>
      <c r="V305" s="90"/>
      <c r="W305" s="142">
        <v>0</v>
      </c>
      <c r="X305" s="90">
        <f>W305*1.12</f>
        <v>0</v>
      </c>
      <c r="Y305" s="90"/>
      <c r="Z305" s="115">
        <v>2014</v>
      </c>
      <c r="AA305" s="24"/>
    </row>
    <row r="306" spans="1:27" ht="63.75" customHeight="1" x14ac:dyDescent="0.25">
      <c r="A306" s="110" t="s">
        <v>1569</v>
      </c>
      <c r="B306" s="127" t="s">
        <v>36</v>
      </c>
      <c r="C306" s="128" t="s">
        <v>566</v>
      </c>
      <c r="D306" s="129" t="s">
        <v>567</v>
      </c>
      <c r="E306" s="129" t="s">
        <v>568</v>
      </c>
      <c r="F306" s="129" t="s">
        <v>567</v>
      </c>
      <c r="G306" s="129" t="s">
        <v>568</v>
      </c>
      <c r="H306" s="2" t="s">
        <v>569</v>
      </c>
      <c r="I306" s="129" t="s">
        <v>570</v>
      </c>
      <c r="J306" s="129" t="s">
        <v>609</v>
      </c>
      <c r="K306" s="4">
        <v>80</v>
      </c>
      <c r="L306" s="2">
        <v>231010000</v>
      </c>
      <c r="M306" s="3" t="s">
        <v>1548</v>
      </c>
      <c r="N306" s="14" t="s">
        <v>1549</v>
      </c>
      <c r="O306" s="129" t="s">
        <v>67</v>
      </c>
      <c r="P306" s="4"/>
      <c r="Q306" s="3" t="s">
        <v>821</v>
      </c>
      <c r="R306" s="4" t="s">
        <v>561</v>
      </c>
      <c r="S306" s="24"/>
      <c r="T306" s="151"/>
      <c r="U306" s="89"/>
      <c r="V306" s="121"/>
      <c r="W306" s="142">
        <v>0</v>
      </c>
      <c r="X306" s="90">
        <v>0</v>
      </c>
      <c r="Y306" s="24"/>
      <c r="Z306" s="141">
        <v>2014</v>
      </c>
      <c r="AA306" s="4" t="s">
        <v>1570</v>
      </c>
    </row>
    <row r="307" spans="1:27" ht="63.75" customHeight="1" x14ac:dyDescent="0.25">
      <c r="A307" s="110" t="s">
        <v>1798</v>
      </c>
      <c r="B307" s="127" t="s">
        <v>36</v>
      </c>
      <c r="C307" s="128" t="s">
        <v>566</v>
      </c>
      <c r="D307" s="129" t="s">
        <v>567</v>
      </c>
      <c r="E307" s="129" t="s">
        <v>568</v>
      </c>
      <c r="F307" s="129" t="s">
        <v>567</v>
      </c>
      <c r="G307" s="129" t="s">
        <v>568</v>
      </c>
      <c r="H307" s="2" t="s">
        <v>569</v>
      </c>
      <c r="I307" s="129" t="s">
        <v>570</v>
      </c>
      <c r="J307" s="129" t="s">
        <v>1657</v>
      </c>
      <c r="K307" s="4">
        <v>80</v>
      </c>
      <c r="L307" s="2">
        <v>231010000</v>
      </c>
      <c r="M307" s="3" t="s">
        <v>1548</v>
      </c>
      <c r="N307" s="81" t="s">
        <v>879</v>
      </c>
      <c r="O307" s="129" t="s">
        <v>67</v>
      </c>
      <c r="P307" s="4"/>
      <c r="Q307" s="3" t="s">
        <v>821</v>
      </c>
      <c r="R307" s="4" t="s">
        <v>561</v>
      </c>
      <c r="S307" s="24"/>
      <c r="T307" s="151"/>
      <c r="U307" s="89"/>
      <c r="V307" s="121"/>
      <c r="W307" s="152">
        <v>114368000</v>
      </c>
      <c r="X307" s="89">
        <v>128092160</v>
      </c>
      <c r="Y307" s="24"/>
      <c r="Z307" s="141">
        <v>2014</v>
      </c>
      <c r="AA307" s="24" t="s">
        <v>995</v>
      </c>
    </row>
    <row r="308" spans="1:27" ht="63.75" customHeight="1" x14ac:dyDescent="0.2">
      <c r="A308" s="110" t="s">
        <v>591</v>
      </c>
      <c r="B308" s="4" t="s">
        <v>36</v>
      </c>
      <c r="C308" s="5" t="s">
        <v>566</v>
      </c>
      <c r="D308" s="10" t="s">
        <v>567</v>
      </c>
      <c r="E308" s="10" t="s">
        <v>568</v>
      </c>
      <c r="F308" s="11" t="s">
        <v>567</v>
      </c>
      <c r="G308" s="10" t="s">
        <v>568</v>
      </c>
      <c r="H308" s="10" t="s">
        <v>571</v>
      </c>
      <c r="I308" s="10" t="s">
        <v>572</v>
      </c>
      <c r="J308" s="113" t="s">
        <v>609</v>
      </c>
      <c r="K308" s="24">
        <v>80</v>
      </c>
      <c r="L308" s="2">
        <v>710000000</v>
      </c>
      <c r="M308" s="3" t="s">
        <v>33</v>
      </c>
      <c r="N308" s="115" t="s">
        <v>615</v>
      </c>
      <c r="O308" s="4" t="s">
        <v>68</v>
      </c>
      <c r="P308" s="24"/>
      <c r="Q308" s="4" t="s">
        <v>70</v>
      </c>
      <c r="R308" s="4" t="s">
        <v>561</v>
      </c>
      <c r="S308" s="24"/>
      <c r="T308" s="2"/>
      <c r="U308" s="25"/>
      <c r="V308" s="90"/>
      <c r="W308" s="142">
        <v>0</v>
      </c>
      <c r="X308" s="90">
        <f t="shared" ref="X308:X318" si="14">W308*1.12</f>
        <v>0</v>
      </c>
      <c r="Y308" s="90"/>
      <c r="Z308" s="115">
        <v>2014</v>
      </c>
      <c r="AA308" s="153" t="s">
        <v>998</v>
      </c>
    </row>
    <row r="309" spans="1:27" ht="63.75" customHeight="1" x14ac:dyDescent="0.2">
      <c r="A309" s="110" t="s">
        <v>592</v>
      </c>
      <c r="B309" s="4" t="s">
        <v>36</v>
      </c>
      <c r="C309" s="5" t="s">
        <v>573</v>
      </c>
      <c r="D309" s="10" t="s">
        <v>574</v>
      </c>
      <c r="E309" s="10" t="s">
        <v>575</v>
      </c>
      <c r="F309" s="11" t="s">
        <v>574</v>
      </c>
      <c r="G309" s="10" t="s">
        <v>575</v>
      </c>
      <c r="H309" s="10" t="s">
        <v>88</v>
      </c>
      <c r="I309" s="10" t="s">
        <v>576</v>
      </c>
      <c r="J309" s="24" t="s">
        <v>30</v>
      </c>
      <c r="K309" s="24">
        <v>80</v>
      </c>
      <c r="L309" s="2">
        <v>710000000</v>
      </c>
      <c r="M309" s="3" t="s">
        <v>33</v>
      </c>
      <c r="N309" s="115" t="s">
        <v>615</v>
      </c>
      <c r="O309" s="4" t="s">
        <v>68</v>
      </c>
      <c r="P309" s="24"/>
      <c r="Q309" s="4" t="s">
        <v>70</v>
      </c>
      <c r="R309" s="4" t="s">
        <v>561</v>
      </c>
      <c r="S309" s="24"/>
      <c r="T309" s="2"/>
      <c r="U309" s="25"/>
      <c r="V309" s="90"/>
      <c r="W309" s="142">
        <v>0</v>
      </c>
      <c r="X309" s="90">
        <f t="shared" si="14"/>
        <v>0</v>
      </c>
      <c r="Y309" s="90" t="s">
        <v>608</v>
      </c>
      <c r="Z309" s="115">
        <v>2014</v>
      </c>
      <c r="AA309" s="24"/>
    </row>
    <row r="310" spans="1:27" ht="63.75" customHeight="1" x14ac:dyDescent="0.2">
      <c r="A310" s="110" t="s">
        <v>1571</v>
      </c>
      <c r="B310" s="127" t="s">
        <v>36</v>
      </c>
      <c r="C310" s="154" t="s">
        <v>573</v>
      </c>
      <c r="D310" s="4" t="s">
        <v>574</v>
      </c>
      <c r="E310" s="140" t="s">
        <v>575</v>
      </c>
      <c r="F310" s="4" t="s">
        <v>574</v>
      </c>
      <c r="G310" s="140" t="s">
        <v>575</v>
      </c>
      <c r="H310" s="140" t="s">
        <v>88</v>
      </c>
      <c r="I310" s="140" t="s">
        <v>576</v>
      </c>
      <c r="J310" s="140" t="s">
        <v>30</v>
      </c>
      <c r="K310" s="24">
        <v>80</v>
      </c>
      <c r="L310" s="2">
        <v>231010000</v>
      </c>
      <c r="M310" s="3" t="s">
        <v>1548</v>
      </c>
      <c r="N310" s="14" t="s">
        <v>1549</v>
      </c>
      <c r="O310" s="140" t="s">
        <v>68</v>
      </c>
      <c r="P310" s="24"/>
      <c r="Q310" s="3" t="s">
        <v>821</v>
      </c>
      <c r="R310" s="4" t="s">
        <v>561</v>
      </c>
      <c r="S310" s="24"/>
      <c r="T310" s="24"/>
      <c r="U310" s="89"/>
      <c r="V310" s="121"/>
      <c r="W310" s="142">
        <v>0</v>
      </c>
      <c r="X310" s="90">
        <v>0</v>
      </c>
      <c r="Y310" s="24" t="s">
        <v>608</v>
      </c>
      <c r="Z310" s="141">
        <v>2014</v>
      </c>
      <c r="AA310" s="24" t="s">
        <v>1572</v>
      </c>
    </row>
    <row r="311" spans="1:27" ht="63.75" customHeight="1" x14ac:dyDescent="0.2">
      <c r="A311" s="110" t="s">
        <v>1799</v>
      </c>
      <c r="B311" s="127" t="s">
        <v>36</v>
      </c>
      <c r="C311" s="154" t="s">
        <v>573</v>
      </c>
      <c r="D311" s="4" t="s">
        <v>574</v>
      </c>
      <c r="E311" s="140" t="s">
        <v>575</v>
      </c>
      <c r="F311" s="4" t="s">
        <v>574</v>
      </c>
      <c r="G311" s="140" t="s">
        <v>575</v>
      </c>
      <c r="H311" s="140" t="s">
        <v>88</v>
      </c>
      <c r="I311" s="140" t="s">
        <v>576</v>
      </c>
      <c r="J311" s="140" t="s">
        <v>30</v>
      </c>
      <c r="K311" s="24">
        <v>80</v>
      </c>
      <c r="L311" s="2">
        <v>231010000</v>
      </c>
      <c r="M311" s="3" t="s">
        <v>1548</v>
      </c>
      <c r="N311" s="81" t="s">
        <v>879</v>
      </c>
      <c r="O311" s="140" t="s">
        <v>68</v>
      </c>
      <c r="P311" s="24"/>
      <c r="Q311" s="3" t="s">
        <v>821</v>
      </c>
      <c r="R311" s="4" t="s">
        <v>561</v>
      </c>
      <c r="S311" s="24"/>
      <c r="T311" s="24"/>
      <c r="U311" s="89"/>
      <c r="V311" s="121"/>
      <c r="W311" s="149">
        <v>2100030</v>
      </c>
      <c r="X311" s="91">
        <v>2352033.6</v>
      </c>
      <c r="Y311" s="24" t="s">
        <v>608</v>
      </c>
      <c r="Z311" s="141">
        <v>2014</v>
      </c>
      <c r="AA311" s="24" t="s">
        <v>788</v>
      </c>
    </row>
    <row r="312" spans="1:27" ht="63.75" customHeight="1" x14ac:dyDescent="0.2">
      <c r="A312" s="110" t="s">
        <v>593</v>
      </c>
      <c r="B312" s="4" t="s">
        <v>36</v>
      </c>
      <c r="C312" s="5" t="s">
        <v>573</v>
      </c>
      <c r="D312" s="10" t="s">
        <v>574</v>
      </c>
      <c r="E312" s="10" t="s">
        <v>575</v>
      </c>
      <c r="F312" s="11" t="s">
        <v>574</v>
      </c>
      <c r="G312" s="10" t="s">
        <v>575</v>
      </c>
      <c r="H312" s="10" t="s">
        <v>577</v>
      </c>
      <c r="I312" s="10" t="s">
        <v>578</v>
      </c>
      <c r="J312" s="24" t="s">
        <v>30</v>
      </c>
      <c r="K312" s="24">
        <v>80</v>
      </c>
      <c r="L312" s="2">
        <v>710000000</v>
      </c>
      <c r="M312" s="3" t="s">
        <v>33</v>
      </c>
      <c r="N312" s="115" t="s">
        <v>615</v>
      </c>
      <c r="O312" s="4" t="s">
        <v>68</v>
      </c>
      <c r="P312" s="24"/>
      <c r="Q312" s="4" t="s">
        <v>70</v>
      </c>
      <c r="R312" s="4" t="s">
        <v>561</v>
      </c>
      <c r="S312" s="24"/>
      <c r="T312" s="2"/>
      <c r="U312" s="25"/>
      <c r="V312" s="90"/>
      <c r="W312" s="149">
        <v>0</v>
      </c>
      <c r="X312" s="91">
        <f t="shared" si="14"/>
        <v>0</v>
      </c>
      <c r="Y312" s="90" t="s">
        <v>608</v>
      </c>
      <c r="Z312" s="115">
        <v>2014</v>
      </c>
      <c r="AA312" s="24"/>
    </row>
    <row r="313" spans="1:27" ht="63.75" customHeight="1" x14ac:dyDescent="0.2">
      <c r="A313" s="110" t="s">
        <v>1576</v>
      </c>
      <c r="B313" s="127" t="s">
        <v>36</v>
      </c>
      <c r="C313" s="154" t="s">
        <v>573</v>
      </c>
      <c r="D313" s="4" t="s">
        <v>574</v>
      </c>
      <c r="E313" s="140" t="s">
        <v>575</v>
      </c>
      <c r="F313" s="4" t="s">
        <v>574</v>
      </c>
      <c r="G313" s="140" t="s">
        <v>575</v>
      </c>
      <c r="H313" s="140" t="s">
        <v>577</v>
      </c>
      <c r="I313" s="140" t="s">
        <v>578</v>
      </c>
      <c r="J313" s="140" t="s">
        <v>30</v>
      </c>
      <c r="K313" s="24">
        <v>80</v>
      </c>
      <c r="L313" s="2">
        <v>231010000</v>
      </c>
      <c r="M313" s="3" t="s">
        <v>1548</v>
      </c>
      <c r="N313" s="14" t="s">
        <v>1549</v>
      </c>
      <c r="O313" s="2" t="s">
        <v>67</v>
      </c>
      <c r="P313" s="24"/>
      <c r="Q313" s="3" t="s">
        <v>821</v>
      </c>
      <c r="R313" s="4" t="s">
        <v>561</v>
      </c>
      <c r="S313" s="24"/>
      <c r="T313" s="24"/>
      <c r="U313" s="89"/>
      <c r="V313" s="121"/>
      <c r="W313" s="89">
        <v>0</v>
      </c>
      <c r="X313" s="89">
        <v>0</v>
      </c>
      <c r="Y313" s="24" t="s">
        <v>608</v>
      </c>
      <c r="Z313" s="141">
        <v>2014</v>
      </c>
      <c r="AA313" s="4" t="s">
        <v>1575</v>
      </c>
    </row>
    <row r="314" spans="1:27" ht="63.75" customHeight="1" x14ac:dyDescent="0.2">
      <c r="A314" s="110" t="s">
        <v>1800</v>
      </c>
      <c r="B314" s="127" t="s">
        <v>36</v>
      </c>
      <c r="C314" s="154" t="s">
        <v>573</v>
      </c>
      <c r="D314" s="4" t="s">
        <v>574</v>
      </c>
      <c r="E314" s="140" t="s">
        <v>575</v>
      </c>
      <c r="F314" s="4" t="s">
        <v>574</v>
      </c>
      <c r="G314" s="140" t="s">
        <v>575</v>
      </c>
      <c r="H314" s="140" t="s">
        <v>577</v>
      </c>
      <c r="I314" s="140" t="s">
        <v>578</v>
      </c>
      <c r="J314" s="140" t="s">
        <v>30</v>
      </c>
      <c r="K314" s="24">
        <v>80</v>
      </c>
      <c r="L314" s="2">
        <v>231010000</v>
      </c>
      <c r="M314" s="3" t="s">
        <v>1548</v>
      </c>
      <c r="N314" s="81" t="s">
        <v>879</v>
      </c>
      <c r="O314" s="2" t="s">
        <v>67</v>
      </c>
      <c r="P314" s="24"/>
      <c r="Q314" s="3" t="s">
        <v>821</v>
      </c>
      <c r="R314" s="4" t="s">
        <v>561</v>
      </c>
      <c r="S314" s="24"/>
      <c r="T314" s="24"/>
      <c r="U314" s="89"/>
      <c r="V314" s="121"/>
      <c r="W314" s="89">
        <v>2175000</v>
      </c>
      <c r="X314" s="89">
        <v>2436000</v>
      </c>
      <c r="Y314" s="24" t="s">
        <v>608</v>
      </c>
      <c r="Z314" s="141">
        <v>2014</v>
      </c>
      <c r="AA314" s="24" t="s">
        <v>788</v>
      </c>
    </row>
    <row r="315" spans="1:27" ht="63.75" customHeight="1" x14ac:dyDescent="0.2">
      <c r="A315" s="110" t="s">
        <v>594</v>
      </c>
      <c r="B315" s="4" t="s">
        <v>36</v>
      </c>
      <c r="C315" s="5" t="s">
        <v>579</v>
      </c>
      <c r="D315" s="10" t="s">
        <v>580</v>
      </c>
      <c r="E315" s="10" t="s">
        <v>581</v>
      </c>
      <c r="F315" s="11" t="s">
        <v>582</v>
      </c>
      <c r="G315" s="10" t="s">
        <v>583</v>
      </c>
      <c r="H315" s="10" t="s">
        <v>584</v>
      </c>
      <c r="I315" s="10" t="s">
        <v>585</v>
      </c>
      <c r="J315" s="113" t="s">
        <v>609</v>
      </c>
      <c r="K315" s="24">
        <v>80</v>
      </c>
      <c r="L315" s="2">
        <v>710000000</v>
      </c>
      <c r="M315" s="3" t="s">
        <v>33</v>
      </c>
      <c r="N315" s="115" t="s">
        <v>615</v>
      </c>
      <c r="O315" s="4" t="s">
        <v>68</v>
      </c>
      <c r="P315" s="24"/>
      <c r="Q315" s="4" t="s">
        <v>70</v>
      </c>
      <c r="R315" s="4" t="s">
        <v>561</v>
      </c>
      <c r="S315" s="24"/>
      <c r="T315" s="2"/>
      <c r="U315" s="25"/>
      <c r="V315" s="90"/>
      <c r="W315" s="149">
        <v>0</v>
      </c>
      <c r="X315" s="91">
        <f t="shared" si="14"/>
        <v>0</v>
      </c>
      <c r="Y315" s="90"/>
      <c r="Z315" s="115">
        <v>2014</v>
      </c>
      <c r="AA315" s="24"/>
    </row>
    <row r="316" spans="1:27" ht="63.75" customHeight="1" x14ac:dyDescent="0.2">
      <c r="A316" s="110" t="s">
        <v>1574</v>
      </c>
      <c r="B316" s="127" t="s">
        <v>36</v>
      </c>
      <c r="C316" s="154" t="s">
        <v>579</v>
      </c>
      <c r="D316" s="4" t="s">
        <v>580</v>
      </c>
      <c r="E316" s="140" t="s">
        <v>581</v>
      </c>
      <c r="F316" s="4" t="s">
        <v>582</v>
      </c>
      <c r="G316" s="140" t="s">
        <v>583</v>
      </c>
      <c r="H316" s="140" t="s">
        <v>584</v>
      </c>
      <c r="I316" s="140" t="s">
        <v>585</v>
      </c>
      <c r="J316" s="129" t="s">
        <v>609</v>
      </c>
      <c r="K316" s="24">
        <v>80</v>
      </c>
      <c r="L316" s="2">
        <v>231010000</v>
      </c>
      <c r="M316" s="3" t="s">
        <v>1548</v>
      </c>
      <c r="N316" s="14" t="s">
        <v>1549</v>
      </c>
      <c r="O316" s="2" t="s">
        <v>67</v>
      </c>
      <c r="P316" s="24"/>
      <c r="Q316" s="3" t="s">
        <v>821</v>
      </c>
      <c r="R316" s="4" t="s">
        <v>561</v>
      </c>
      <c r="S316" s="24"/>
      <c r="T316" s="24"/>
      <c r="U316" s="89"/>
      <c r="V316" s="121"/>
      <c r="W316" s="89">
        <v>0</v>
      </c>
      <c r="X316" s="89">
        <f>W316*1.12</f>
        <v>0</v>
      </c>
      <c r="Y316" s="24"/>
      <c r="Z316" s="141">
        <v>2014</v>
      </c>
      <c r="AA316" s="4" t="s">
        <v>1575</v>
      </c>
    </row>
    <row r="317" spans="1:27" ht="63.75" customHeight="1" x14ac:dyDescent="0.2">
      <c r="A317" s="110" t="s">
        <v>1801</v>
      </c>
      <c r="B317" s="127" t="s">
        <v>36</v>
      </c>
      <c r="C317" s="154" t="s">
        <v>579</v>
      </c>
      <c r="D317" s="4" t="s">
        <v>580</v>
      </c>
      <c r="E317" s="140" t="s">
        <v>581</v>
      </c>
      <c r="F317" s="4" t="s">
        <v>582</v>
      </c>
      <c r="G317" s="140" t="s">
        <v>583</v>
      </c>
      <c r="H317" s="140" t="s">
        <v>584</v>
      </c>
      <c r="I317" s="140" t="s">
        <v>585</v>
      </c>
      <c r="J317" s="129" t="s">
        <v>1657</v>
      </c>
      <c r="K317" s="24">
        <v>80</v>
      </c>
      <c r="L317" s="2">
        <v>231010000</v>
      </c>
      <c r="M317" s="3" t="s">
        <v>1548</v>
      </c>
      <c r="N317" s="81" t="s">
        <v>879</v>
      </c>
      <c r="O317" s="2" t="s">
        <v>67</v>
      </c>
      <c r="P317" s="24"/>
      <c r="Q317" s="3" t="s">
        <v>821</v>
      </c>
      <c r="R317" s="4" t="s">
        <v>561</v>
      </c>
      <c r="S317" s="24"/>
      <c r="T317" s="24"/>
      <c r="U317" s="89"/>
      <c r="V317" s="121"/>
      <c r="W317" s="89">
        <v>5000000</v>
      </c>
      <c r="X317" s="89">
        <v>5600000.0000000009</v>
      </c>
      <c r="Y317" s="24"/>
      <c r="Z317" s="141">
        <v>2014</v>
      </c>
      <c r="AA317" s="24" t="s">
        <v>995</v>
      </c>
    </row>
    <row r="318" spans="1:27" ht="63.75" customHeight="1" x14ac:dyDescent="0.2">
      <c r="A318" s="110" t="s">
        <v>595</v>
      </c>
      <c r="B318" s="4" t="s">
        <v>36</v>
      </c>
      <c r="C318" s="5" t="s">
        <v>579</v>
      </c>
      <c r="D318" s="10" t="s">
        <v>580</v>
      </c>
      <c r="E318" s="10" t="s">
        <v>581</v>
      </c>
      <c r="F318" s="11" t="s">
        <v>582</v>
      </c>
      <c r="G318" s="10" t="s">
        <v>581</v>
      </c>
      <c r="H318" s="10" t="s">
        <v>87</v>
      </c>
      <c r="I318" s="10" t="s">
        <v>586</v>
      </c>
      <c r="J318" s="113" t="s">
        <v>609</v>
      </c>
      <c r="K318" s="24">
        <v>80</v>
      </c>
      <c r="L318" s="2">
        <v>710000000</v>
      </c>
      <c r="M318" s="3" t="s">
        <v>33</v>
      </c>
      <c r="N318" s="115" t="s">
        <v>615</v>
      </c>
      <c r="O318" s="4" t="s">
        <v>68</v>
      </c>
      <c r="P318" s="24"/>
      <c r="Q318" s="4" t="s">
        <v>70</v>
      </c>
      <c r="R318" s="4" t="s">
        <v>561</v>
      </c>
      <c r="S318" s="24"/>
      <c r="T318" s="2"/>
      <c r="U318" s="25"/>
      <c r="V318" s="90"/>
      <c r="W318" s="149">
        <v>0</v>
      </c>
      <c r="X318" s="91">
        <f t="shared" si="14"/>
        <v>0</v>
      </c>
      <c r="Y318" s="90"/>
      <c r="Z318" s="115">
        <v>2014</v>
      </c>
      <c r="AA318" s="24"/>
    </row>
    <row r="319" spans="1:27" ht="63.75" customHeight="1" x14ac:dyDescent="0.2">
      <c r="A319" s="110" t="s">
        <v>1573</v>
      </c>
      <c r="B319" s="127" t="s">
        <v>36</v>
      </c>
      <c r="C319" s="154" t="s">
        <v>579</v>
      </c>
      <c r="D319" s="4" t="s">
        <v>580</v>
      </c>
      <c r="E319" s="140" t="s">
        <v>581</v>
      </c>
      <c r="F319" s="4" t="s">
        <v>582</v>
      </c>
      <c r="G319" s="140" t="s">
        <v>581</v>
      </c>
      <c r="H319" s="140" t="s">
        <v>87</v>
      </c>
      <c r="I319" s="140" t="s">
        <v>586</v>
      </c>
      <c r="J319" s="129" t="s">
        <v>609</v>
      </c>
      <c r="K319" s="24">
        <v>80</v>
      </c>
      <c r="L319" s="2">
        <v>231010000</v>
      </c>
      <c r="M319" s="3" t="s">
        <v>1548</v>
      </c>
      <c r="N319" s="14" t="s">
        <v>1549</v>
      </c>
      <c r="O319" s="140" t="s">
        <v>68</v>
      </c>
      <c r="P319" s="24"/>
      <c r="Q319" s="3" t="s">
        <v>821</v>
      </c>
      <c r="R319" s="4" t="s">
        <v>561</v>
      </c>
      <c r="S319" s="24"/>
      <c r="T319" s="24"/>
      <c r="U319" s="89"/>
      <c r="V319" s="121"/>
      <c r="W319" s="89">
        <v>0</v>
      </c>
      <c r="X319" s="89">
        <f>W319*1.12</f>
        <v>0</v>
      </c>
      <c r="Y319" s="24"/>
      <c r="Z319" s="141">
        <v>2014</v>
      </c>
      <c r="AA319" s="24" t="s">
        <v>1572</v>
      </c>
    </row>
    <row r="320" spans="1:27" ht="63.75" customHeight="1" x14ac:dyDescent="0.2">
      <c r="A320" s="110" t="s">
        <v>1802</v>
      </c>
      <c r="B320" s="127" t="s">
        <v>36</v>
      </c>
      <c r="C320" s="154" t="s">
        <v>579</v>
      </c>
      <c r="D320" s="4" t="s">
        <v>580</v>
      </c>
      <c r="E320" s="140" t="s">
        <v>581</v>
      </c>
      <c r="F320" s="4" t="s">
        <v>582</v>
      </c>
      <c r="G320" s="140" t="s">
        <v>581</v>
      </c>
      <c r="H320" s="140" t="s">
        <v>87</v>
      </c>
      <c r="I320" s="140" t="s">
        <v>586</v>
      </c>
      <c r="J320" s="129" t="s">
        <v>1657</v>
      </c>
      <c r="K320" s="24">
        <v>80</v>
      </c>
      <c r="L320" s="2">
        <v>231010000</v>
      </c>
      <c r="M320" s="3" t="s">
        <v>1548</v>
      </c>
      <c r="N320" s="81" t="s">
        <v>879</v>
      </c>
      <c r="O320" s="140" t="s">
        <v>68</v>
      </c>
      <c r="P320" s="24"/>
      <c r="Q320" s="3" t="s">
        <v>821</v>
      </c>
      <c r="R320" s="4" t="s">
        <v>561</v>
      </c>
      <c r="S320" s="24"/>
      <c r="T320" s="24"/>
      <c r="U320" s="89"/>
      <c r="V320" s="121"/>
      <c r="W320" s="89">
        <v>5000000</v>
      </c>
      <c r="X320" s="89">
        <v>5600000.0000000009</v>
      </c>
      <c r="Y320" s="24"/>
      <c r="Z320" s="141">
        <v>2014</v>
      </c>
      <c r="AA320" s="24" t="s">
        <v>995</v>
      </c>
    </row>
    <row r="321" spans="1:27" ht="63.75" customHeight="1" x14ac:dyDescent="0.2">
      <c r="A321" s="110" t="s">
        <v>597</v>
      </c>
      <c r="B321" s="4" t="s">
        <v>36</v>
      </c>
      <c r="C321" s="5" t="s">
        <v>598</v>
      </c>
      <c r="D321" s="10" t="s">
        <v>600</v>
      </c>
      <c r="E321" s="10" t="s">
        <v>599</v>
      </c>
      <c r="F321" s="11" t="s">
        <v>600</v>
      </c>
      <c r="G321" s="10" t="s">
        <v>599</v>
      </c>
      <c r="H321" s="10" t="s">
        <v>545</v>
      </c>
      <c r="I321" s="10" t="s">
        <v>601</v>
      </c>
      <c r="J321" s="24" t="s">
        <v>48</v>
      </c>
      <c r="K321" s="24">
        <v>80</v>
      </c>
      <c r="L321" s="2">
        <v>710000000</v>
      </c>
      <c r="M321" s="3" t="s">
        <v>33</v>
      </c>
      <c r="N321" s="2" t="s">
        <v>177</v>
      </c>
      <c r="O321" s="4" t="s">
        <v>66</v>
      </c>
      <c r="P321" s="24"/>
      <c r="Q321" s="4" t="s">
        <v>602</v>
      </c>
      <c r="R321" s="4" t="s">
        <v>561</v>
      </c>
      <c r="S321" s="24"/>
      <c r="T321" s="2"/>
      <c r="U321" s="25"/>
      <c r="V321" s="90"/>
      <c r="W321" s="149">
        <v>150000000</v>
      </c>
      <c r="X321" s="91">
        <v>168000000</v>
      </c>
      <c r="Y321" s="90"/>
      <c r="Z321" s="115">
        <v>2014</v>
      </c>
      <c r="AA321" s="24"/>
    </row>
    <row r="322" spans="1:27" ht="63.75" customHeight="1" x14ac:dyDescent="0.2">
      <c r="A322" s="110" t="s">
        <v>604</v>
      </c>
      <c r="B322" s="4" t="s">
        <v>36</v>
      </c>
      <c r="C322" s="5" t="s">
        <v>210</v>
      </c>
      <c r="D322" s="10" t="s">
        <v>211</v>
      </c>
      <c r="E322" s="10" t="s">
        <v>212</v>
      </c>
      <c r="F322" s="11" t="s">
        <v>213</v>
      </c>
      <c r="G322" s="10" t="s">
        <v>214</v>
      </c>
      <c r="H322" s="10" t="s">
        <v>215</v>
      </c>
      <c r="I322" s="10" t="s">
        <v>216</v>
      </c>
      <c r="J322" s="24" t="s">
        <v>30</v>
      </c>
      <c r="K322" s="24">
        <v>50</v>
      </c>
      <c r="L322" s="2">
        <v>710000000</v>
      </c>
      <c r="M322" s="3" t="s">
        <v>33</v>
      </c>
      <c r="N322" s="2" t="s">
        <v>34</v>
      </c>
      <c r="O322" s="4" t="s">
        <v>217</v>
      </c>
      <c r="P322" s="24"/>
      <c r="Q322" s="4" t="s">
        <v>70</v>
      </c>
      <c r="R322" s="4" t="s">
        <v>218</v>
      </c>
      <c r="S322" s="24"/>
      <c r="T322" s="2"/>
      <c r="U322" s="25"/>
      <c r="V322" s="90"/>
      <c r="W322" s="149">
        <v>17857142.859999999</v>
      </c>
      <c r="X322" s="91">
        <f>W322*1.12</f>
        <v>20000000.003200002</v>
      </c>
      <c r="Y322" s="90"/>
      <c r="Z322" s="115">
        <v>2014</v>
      </c>
      <c r="AA322" s="24"/>
    </row>
    <row r="323" spans="1:27" ht="63.75" customHeight="1" x14ac:dyDescent="0.2">
      <c r="A323" s="110" t="s">
        <v>605</v>
      </c>
      <c r="B323" s="4" t="s">
        <v>36</v>
      </c>
      <c r="C323" s="5" t="s">
        <v>210</v>
      </c>
      <c r="D323" s="10" t="s">
        <v>211</v>
      </c>
      <c r="E323" s="10" t="s">
        <v>212</v>
      </c>
      <c r="F323" s="11" t="s">
        <v>213</v>
      </c>
      <c r="G323" s="10" t="s">
        <v>214</v>
      </c>
      <c r="H323" s="10" t="s">
        <v>215</v>
      </c>
      <c r="I323" s="10" t="s">
        <v>216</v>
      </c>
      <c r="J323" s="24" t="s">
        <v>30</v>
      </c>
      <c r="K323" s="24">
        <v>50</v>
      </c>
      <c r="L323" s="2">
        <v>710000000</v>
      </c>
      <c r="M323" s="3" t="s">
        <v>33</v>
      </c>
      <c r="N323" s="2" t="s">
        <v>34</v>
      </c>
      <c r="O323" s="4" t="s">
        <v>230</v>
      </c>
      <c r="P323" s="24"/>
      <c r="Q323" s="4" t="s">
        <v>70</v>
      </c>
      <c r="R323" s="4" t="s">
        <v>218</v>
      </c>
      <c r="S323" s="24"/>
      <c r="T323" s="2"/>
      <c r="U323" s="25"/>
      <c r="V323" s="90"/>
      <c r="W323" s="149">
        <v>1172490</v>
      </c>
      <c r="X323" s="91">
        <f>W323*1.12</f>
        <v>1313188.8</v>
      </c>
      <c r="Y323" s="90"/>
      <c r="Z323" s="115">
        <v>2014</v>
      </c>
      <c r="AA323" s="24"/>
    </row>
    <row r="324" spans="1:27" ht="63.75" customHeight="1" x14ac:dyDescent="0.2">
      <c r="A324" s="110" t="s">
        <v>618</v>
      </c>
      <c r="B324" s="4" t="s">
        <v>36</v>
      </c>
      <c r="C324" s="5" t="s">
        <v>619</v>
      </c>
      <c r="D324" s="10" t="s">
        <v>620</v>
      </c>
      <c r="E324" s="10" t="s">
        <v>621</v>
      </c>
      <c r="F324" s="11" t="s">
        <v>622</v>
      </c>
      <c r="G324" s="10" t="s">
        <v>623</v>
      </c>
      <c r="H324" s="10"/>
      <c r="I324" s="10"/>
      <c r="J324" s="24" t="s">
        <v>609</v>
      </c>
      <c r="K324" s="24">
        <v>0</v>
      </c>
      <c r="L324" s="2">
        <v>710000000</v>
      </c>
      <c r="M324" s="3" t="s">
        <v>33</v>
      </c>
      <c r="N324" s="2" t="s">
        <v>775</v>
      </c>
      <c r="O324" s="4" t="s">
        <v>66</v>
      </c>
      <c r="P324" s="24"/>
      <c r="Q324" s="4" t="s">
        <v>624</v>
      </c>
      <c r="R324" s="4" t="s">
        <v>625</v>
      </c>
      <c r="S324" s="24"/>
      <c r="T324" s="2"/>
      <c r="U324" s="25"/>
      <c r="V324" s="90"/>
      <c r="W324" s="142">
        <v>33594000</v>
      </c>
      <c r="X324" s="90">
        <f>W324*1.12</f>
        <v>37625280</v>
      </c>
      <c r="Y324" s="90"/>
      <c r="Z324" s="115">
        <v>2014</v>
      </c>
      <c r="AA324" s="24"/>
    </row>
    <row r="325" spans="1:27" ht="63.75" customHeight="1" x14ac:dyDescent="0.2">
      <c r="A325" s="110" t="s">
        <v>629</v>
      </c>
      <c r="B325" s="4" t="s">
        <v>36</v>
      </c>
      <c r="C325" s="5" t="s">
        <v>631</v>
      </c>
      <c r="D325" s="14" t="s">
        <v>632</v>
      </c>
      <c r="E325" s="14" t="s">
        <v>633</v>
      </c>
      <c r="F325" s="14" t="s">
        <v>634</v>
      </c>
      <c r="G325" s="14" t="s">
        <v>635</v>
      </c>
      <c r="H325" s="14" t="s">
        <v>636</v>
      </c>
      <c r="I325" s="2" t="s">
        <v>637</v>
      </c>
      <c r="J325" s="34" t="s">
        <v>609</v>
      </c>
      <c r="K325" s="24">
        <v>50</v>
      </c>
      <c r="L325" s="2">
        <v>710000000</v>
      </c>
      <c r="M325" s="3" t="s">
        <v>33</v>
      </c>
      <c r="N325" s="2" t="s">
        <v>775</v>
      </c>
      <c r="O325" s="4" t="s">
        <v>66</v>
      </c>
      <c r="P325" s="33"/>
      <c r="Q325" s="111" t="s">
        <v>70</v>
      </c>
      <c r="R325" s="4" t="s">
        <v>627</v>
      </c>
      <c r="S325" s="33"/>
      <c r="T325" s="33"/>
      <c r="U325" s="33"/>
      <c r="V325" s="33"/>
      <c r="W325" s="20">
        <v>0</v>
      </c>
      <c r="X325" s="20">
        <f t="shared" ref="X325:X327" si="15">W325*1.12</f>
        <v>0</v>
      </c>
      <c r="Y325" s="148"/>
      <c r="Z325" s="115">
        <v>2014</v>
      </c>
      <c r="AA325" s="38"/>
    </row>
    <row r="326" spans="1:27" ht="87" customHeight="1" x14ac:dyDescent="0.2">
      <c r="A326" s="110" t="s">
        <v>996</v>
      </c>
      <c r="B326" s="3" t="s">
        <v>36</v>
      </c>
      <c r="C326" s="3" t="s">
        <v>631</v>
      </c>
      <c r="D326" s="12" t="s">
        <v>632</v>
      </c>
      <c r="E326" s="12" t="s">
        <v>633</v>
      </c>
      <c r="F326" s="12" t="s">
        <v>634</v>
      </c>
      <c r="G326" s="12" t="s">
        <v>635</v>
      </c>
      <c r="H326" s="12" t="s">
        <v>636</v>
      </c>
      <c r="I326" s="12" t="s">
        <v>637</v>
      </c>
      <c r="J326" s="12" t="s">
        <v>609</v>
      </c>
      <c r="K326" s="13">
        <v>50</v>
      </c>
      <c r="L326" s="67">
        <v>710000000</v>
      </c>
      <c r="M326" s="68" t="s">
        <v>33</v>
      </c>
      <c r="N326" s="66" t="s">
        <v>895</v>
      </c>
      <c r="O326" s="12" t="s">
        <v>66</v>
      </c>
      <c r="P326" s="12"/>
      <c r="Q326" s="59" t="s">
        <v>821</v>
      </c>
      <c r="R326" s="14" t="s">
        <v>31</v>
      </c>
      <c r="S326" s="12"/>
      <c r="T326" s="12"/>
      <c r="U326" s="12"/>
      <c r="V326" s="12"/>
      <c r="W326" s="15">
        <v>77000000</v>
      </c>
      <c r="X326" s="15">
        <f>W326*1.12</f>
        <v>86240000.000000015</v>
      </c>
      <c r="Y326" s="12"/>
      <c r="Z326" s="18">
        <v>2014</v>
      </c>
      <c r="AA326" s="12" t="s">
        <v>801</v>
      </c>
    </row>
    <row r="327" spans="1:27" ht="63.75" customHeight="1" x14ac:dyDescent="0.2">
      <c r="A327" s="110" t="s">
        <v>630</v>
      </c>
      <c r="B327" s="4" t="s">
        <v>36</v>
      </c>
      <c r="C327" s="5" t="s">
        <v>638</v>
      </c>
      <c r="D327" s="14" t="s">
        <v>639</v>
      </c>
      <c r="E327" s="14" t="s">
        <v>640</v>
      </c>
      <c r="F327" s="14" t="s">
        <v>641</v>
      </c>
      <c r="G327" s="14" t="s">
        <v>640</v>
      </c>
      <c r="H327" s="14" t="s">
        <v>642</v>
      </c>
      <c r="I327" s="14" t="s">
        <v>643</v>
      </c>
      <c r="J327" s="34" t="s">
        <v>609</v>
      </c>
      <c r="K327" s="24">
        <v>15</v>
      </c>
      <c r="L327" s="2">
        <v>710000000</v>
      </c>
      <c r="M327" s="3" t="s">
        <v>33</v>
      </c>
      <c r="N327" s="2" t="s">
        <v>775</v>
      </c>
      <c r="O327" s="51" t="s">
        <v>644</v>
      </c>
      <c r="P327" s="33"/>
      <c r="Q327" s="111" t="s">
        <v>70</v>
      </c>
      <c r="R327" s="111" t="s">
        <v>31</v>
      </c>
      <c r="S327" s="33"/>
      <c r="T327" s="33"/>
      <c r="U327" s="33"/>
      <c r="V327" s="33"/>
      <c r="W327" s="20">
        <v>0</v>
      </c>
      <c r="X327" s="20">
        <f t="shared" si="15"/>
        <v>0</v>
      </c>
      <c r="Y327" s="148"/>
      <c r="Z327" s="115">
        <v>2014</v>
      </c>
      <c r="AA327" s="155" t="s">
        <v>998</v>
      </c>
    </row>
    <row r="328" spans="1:27" ht="63.75" customHeight="1" x14ac:dyDescent="0.2">
      <c r="A328" s="110" t="s">
        <v>645</v>
      </c>
      <c r="B328" s="4" t="s">
        <v>36</v>
      </c>
      <c r="C328" s="5" t="s">
        <v>646</v>
      </c>
      <c r="D328" s="2" t="s">
        <v>647</v>
      </c>
      <c r="E328" s="2" t="s">
        <v>648</v>
      </c>
      <c r="F328" s="2" t="s">
        <v>649</v>
      </c>
      <c r="G328" s="2" t="s">
        <v>650</v>
      </c>
      <c r="H328" s="2" t="s">
        <v>651</v>
      </c>
      <c r="I328" s="2" t="s">
        <v>652</v>
      </c>
      <c r="J328" s="34" t="s">
        <v>609</v>
      </c>
      <c r="K328" s="24">
        <v>50</v>
      </c>
      <c r="L328" s="2">
        <v>710000000</v>
      </c>
      <c r="M328" s="3" t="s">
        <v>33</v>
      </c>
      <c r="N328" s="2" t="s">
        <v>775</v>
      </c>
      <c r="O328" s="51" t="s">
        <v>653</v>
      </c>
      <c r="P328" s="24"/>
      <c r="Q328" s="111" t="s">
        <v>70</v>
      </c>
      <c r="R328" s="4" t="s">
        <v>654</v>
      </c>
      <c r="S328" s="33"/>
      <c r="T328" s="33"/>
      <c r="U328" s="33"/>
      <c r="V328" s="33"/>
      <c r="W328" s="20">
        <v>0</v>
      </c>
      <c r="X328" s="20">
        <f t="shared" ref="X328:X348" si="16">W328*1.12</f>
        <v>0</v>
      </c>
      <c r="Y328" s="148"/>
      <c r="Z328" s="115">
        <v>2014</v>
      </c>
      <c r="AA328" s="38"/>
    </row>
    <row r="329" spans="1:27" ht="97.5" customHeight="1" x14ac:dyDescent="0.2">
      <c r="A329" s="110" t="s">
        <v>794</v>
      </c>
      <c r="B329" s="4" t="s">
        <v>36</v>
      </c>
      <c r="C329" s="5" t="s">
        <v>646</v>
      </c>
      <c r="D329" s="2" t="s">
        <v>647</v>
      </c>
      <c r="E329" s="2" t="s">
        <v>648</v>
      </c>
      <c r="F329" s="2" t="s">
        <v>649</v>
      </c>
      <c r="G329" s="2" t="s">
        <v>650</v>
      </c>
      <c r="H329" s="2" t="s">
        <v>795</v>
      </c>
      <c r="I329" s="2" t="s">
        <v>652</v>
      </c>
      <c r="J329" s="34" t="s">
        <v>609</v>
      </c>
      <c r="K329" s="24">
        <v>50</v>
      </c>
      <c r="L329" s="2">
        <v>710000000</v>
      </c>
      <c r="M329" s="3" t="s">
        <v>33</v>
      </c>
      <c r="N329" s="2" t="s">
        <v>685</v>
      </c>
      <c r="O329" s="51" t="s">
        <v>653</v>
      </c>
      <c r="P329" s="24"/>
      <c r="Q329" s="111" t="s">
        <v>796</v>
      </c>
      <c r="R329" s="4" t="s">
        <v>797</v>
      </c>
      <c r="S329" s="33"/>
      <c r="T329" s="33"/>
      <c r="U329" s="33"/>
      <c r="V329" s="33"/>
      <c r="W329" s="20">
        <v>0</v>
      </c>
      <c r="X329" s="20">
        <f t="shared" si="16"/>
        <v>0</v>
      </c>
      <c r="Y329" s="148"/>
      <c r="Z329" s="115">
        <v>2014</v>
      </c>
      <c r="AA329" s="4" t="s">
        <v>798</v>
      </c>
    </row>
    <row r="330" spans="1:27" ht="97.5" customHeight="1" x14ac:dyDescent="0.2">
      <c r="A330" s="110" t="s">
        <v>1121</v>
      </c>
      <c r="B330" s="4" t="s">
        <v>36</v>
      </c>
      <c r="C330" s="5" t="s">
        <v>646</v>
      </c>
      <c r="D330" s="2" t="s">
        <v>647</v>
      </c>
      <c r="E330" s="2" t="s">
        <v>648</v>
      </c>
      <c r="F330" s="2" t="s">
        <v>649</v>
      </c>
      <c r="G330" s="2" t="s">
        <v>650</v>
      </c>
      <c r="H330" s="2" t="s">
        <v>795</v>
      </c>
      <c r="I330" s="2" t="s">
        <v>652</v>
      </c>
      <c r="J330" s="34" t="s">
        <v>609</v>
      </c>
      <c r="K330" s="24">
        <v>50</v>
      </c>
      <c r="L330" s="2">
        <v>710000000</v>
      </c>
      <c r="M330" s="3" t="s">
        <v>33</v>
      </c>
      <c r="N330" s="2" t="s">
        <v>895</v>
      </c>
      <c r="O330" s="51" t="s">
        <v>653</v>
      </c>
      <c r="P330" s="24"/>
      <c r="Q330" s="111" t="s">
        <v>1122</v>
      </c>
      <c r="R330" s="4" t="s">
        <v>797</v>
      </c>
      <c r="S330" s="33"/>
      <c r="T330" s="33"/>
      <c r="U330" s="33"/>
      <c r="V330" s="33"/>
      <c r="W330" s="20">
        <v>25000000</v>
      </c>
      <c r="X330" s="20">
        <f t="shared" si="16"/>
        <v>28000000.000000004</v>
      </c>
      <c r="Y330" s="148"/>
      <c r="Z330" s="115">
        <v>2014</v>
      </c>
      <c r="AA330" s="4" t="s">
        <v>950</v>
      </c>
    </row>
    <row r="331" spans="1:27" ht="63.75" customHeight="1" x14ac:dyDescent="0.2">
      <c r="A331" s="110" t="s">
        <v>663</v>
      </c>
      <c r="B331" s="4" t="s">
        <v>36</v>
      </c>
      <c r="C331" s="5" t="s">
        <v>445</v>
      </c>
      <c r="D331" s="2" t="s">
        <v>446</v>
      </c>
      <c r="E331" s="2" t="s">
        <v>447</v>
      </c>
      <c r="F331" s="2" t="s">
        <v>446</v>
      </c>
      <c r="G331" s="2" t="s">
        <v>447</v>
      </c>
      <c r="H331" s="2" t="s">
        <v>658</v>
      </c>
      <c r="I331" s="2" t="s">
        <v>659</v>
      </c>
      <c r="J331" s="34" t="s">
        <v>30</v>
      </c>
      <c r="K331" s="24">
        <v>30</v>
      </c>
      <c r="L331" s="2">
        <v>710000000</v>
      </c>
      <c r="M331" s="3" t="s">
        <v>33</v>
      </c>
      <c r="N331" s="2" t="s">
        <v>665</v>
      </c>
      <c r="O331" s="51" t="s">
        <v>125</v>
      </c>
      <c r="P331" s="24"/>
      <c r="Q331" s="111" t="s">
        <v>666</v>
      </c>
      <c r="R331" s="4" t="s">
        <v>450</v>
      </c>
      <c r="S331" s="33"/>
      <c r="T331" s="33"/>
      <c r="U331" s="33"/>
      <c r="V331" s="33"/>
      <c r="W331" s="20">
        <v>19467840</v>
      </c>
      <c r="X331" s="20">
        <f t="shared" si="16"/>
        <v>21803980.800000001</v>
      </c>
      <c r="Y331" s="148"/>
      <c r="Z331" s="115" t="s">
        <v>656</v>
      </c>
      <c r="AA331" s="38"/>
    </row>
    <row r="332" spans="1:27" ht="63.75" customHeight="1" x14ac:dyDescent="0.2">
      <c r="A332" s="110" t="s">
        <v>664</v>
      </c>
      <c r="B332" s="4" t="s">
        <v>36</v>
      </c>
      <c r="C332" s="5" t="s">
        <v>445</v>
      </c>
      <c r="D332" s="2" t="s">
        <v>446</v>
      </c>
      <c r="E332" s="2" t="s">
        <v>447</v>
      </c>
      <c r="F332" s="2" t="s">
        <v>446</v>
      </c>
      <c r="G332" s="2" t="s">
        <v>447</v>
      </c>
      <c r="H332" s="2" t="s">
        <v>661</v>
      </c>
      <c r="I332" s="2" t="s">
        <v>662</v>
      </c>
      <c r="J332" s="34" t="s">
        <v>30</v>
      </c>
      <c r="K332" s="24">
        <v>30</v>
      </c>
      <c r="L332" s="2">
        <v>710000000</v>
      </c>
      <c r="M332" s="3" t="s">
        <v>33</v>
      </c>
      <c r="N332" s="2" t="s">
        <v>665</v>
      </c>
      <c r="O332" s="51" t="s">
        <v>126</v>
      </c>
      <c r="P332" s="24"/>
      <c r="Q332" s="111" t="s">
        <v>666</v>
      </c>
      <c r="R332" s="4" t="s">
        <v>450</v>
      </c>
      <c r="S332" s="33"/>
      <c r="T332" s="33"/>
      <c r="U332" s="33"/>
      <c r="V332" s="33"/>
      <c r="W332" s="20">
        <v>13587810</v>
      </c>
      <c r="X332" s="20">
        <f t="shared" si="16"/>
        <v>15218347.200000001</v>
      </c>
      <c r="Y332" s="148"/>
      <c r="Z332" s="115" t="s">
        <v>656</v>
      </c>
      <c r="AA332" s="38"/>
    </row>
    <row r="333" spans="1:27" ht="63.75" customHeight="1" x14ac:dyDescent="0.2">
      <c r="A333" s="110" t="s">
        <v>667</v>
      </c>
      <c r="B333" s="4" t="s">
        <v>36</v>
      </c>
      <c r="C333" s="3" t="s">
        <v>668</v>
      </c>
      <c r="D333" s="14" t="s">
        <v>669</v>
      </c>
      <c r="E333" s="2" t="s">
        <v>670</v>
      </c>
      <c r="F333" s="14" t="s">
        <v>669</v>
      </c>
      <c r="G333" s="2" t="s">
        <v>670</v>
      </c>
      <c r="H333" s="25" t="s">
        <v>671</v>
      </c>
      <c r="I333" s="25" t="s">
        <v>672</v>
      </c>
      <c r="J333" s="2" t="s">
        <v>30</v>
      </c>
      <c r="K333" s="13">
        <v>100</v>
      </c>
      <c r="L333" s="2">
        <v>710000000</v>
      </c>
      <c r="M333" s="3" t="s">
        <v>33</v>
      </c>
      <c r="N333" s="2" t="s">
        <v>665</v>
      </c>
      <c r="O333" s="12" t="s">
        <v>673</v>
      </c>
      <c r="P333" s="26"/>
      <c r="Q333" s="111" t="s">
        <v>70</v>
      </c>
      <c r="R333" s="14" t="s">
        <v>112</v>
      </c>
      <c r="S333" s="27"/>
      <c r="T333" s="2"/>
      <c r="U333" s="25"/>
      <c r="V333" s="25"/>
      <c r="W333" s="28">
        <v>134400000</v>
      </c>
      <c r="X333" s="29">
        <f t="shared" si="16"/>
        <v>150528000</v>
      </c>
      <c r="Y333" s="2" t="s">
        <v>608</v>
      </c>
      <c r="Z333" s="18">
        <v>2014</v>
      </c>
      <c r="AA333" s="2"/>
    </row>
    <row r="334" spans="1:27" ht="63.75" customHeight="1" x14ac:dyDescent="0.2">
      <c r="A334" s="110" t="s">
        <v>674</v>
      </c>
      <c r="B334" s="4" t="s">
        <v>36</v>
      </c>
      <c r="C334" s="3" t="s">
        <v>676</v>
      </c>
      <c r="D334" s="14" t="s">
        <v>677</v>
      </c>
      <c r="E334" s="2" t="s">
        <v>678</v>
      </c>
      <c r="F334" s="14" t="s">
        <v>677</v>
      </c>
      <c r="G334" s="2" t="s">
        <v>679</v>
      </c>
      <c r="H334" s="25" t="s">
        <v>680</v>
      </c>
      <c r="I334" s="25" t="s">
        <v>681</v>
      </c>
      <c r="J334" s="34" t="s">
        <v>609</v>
      </c>
      <c r="K334" s="13">
        <v>100</v>
      </c>
      <c r="L334" s="2">
        <v>710000000</v>
      </c>
      <c r="M334" s="3" t="s">
        <v>33</v>
      </c>
      <c r="N334" s="2" t="s">
        <v>775</v>
      </c>
      <c r="O334" s="12" t="s">
        <v>66</v>
      </c>
      <c r="P334" s="26"/>
      <c r="Q334" s="111" t="s">
        <v>70</v>
      </c>
      <c r="R334" s="14" t="s">
        <v>682</v>
      </c>
      <c r="S334" s="27"/>
      <c r="T334" s="2"/>
      <c r="U334" s="25"/>
      <c r="V334" s="25"/>
      <c r="W334" s="28">
        <v>0</v>
      </c>
      <c r="X334" s="29">
        <f t="shared" si="16"/>
        <v>0</v>
      </c>
      <c r="Y334" s="2"/>
      <c r="Z334" s="18">
        <v>2014</v>
      </c>
      <c r="AA334" s="2"/>
    </row>
    <row r="335" spans="1:27" ht="63.75" customHeight="1" x14ac:dyDescent="0.2">
      <c r="A335" s="110" t="s">
        <v>1024</v>
      </c>
      <c r="B335" s="4" t="s">
        <v>36</v>
      </c>
      <c r="C335" s="3" t="s">
        <v>676</v>
      </c>
      <c r="D335" s="14" t="s">
        <v>677</v>
      </c>
      <c r="E335" s="2" t="s">
        <v>678</v>
      </c>
      <c r="F335" s="14" t="s">
        <v>677</v>
      </c>
      <c r="G335" s="2" t="s">
        <v>679</v>
      </c>
      <c r="H335" s="25" t="s">
        <v>680</v>
      </c>
      <c r="I335" s="25" t="s">
        <v>681</v>
      </c>
      <c r="J335" s="34" t="s">
        <v>609</v>
      </c>
      <c r="K335" s="13">
        <v>100</v>
      </c>
      <c r="L335" s="2">
        <v>710000000</v>
      </c>
      <c r="M335" s="3" t="s">
        <v>33</v>
      </c>
      <c r="N335" s="2" t="s">
        <v>895</v>
      </c>
      <c r="O335" s="12" t="s">
        <v>66</v>
      </c>
      <c r="P335" s="26"/>
      <c r="Q335" s="111" t="s">
        <v>70</v>
      </c>
      <c r="R335" s="14" t="s">
        <v>682</v>
      </c>
      <c r="S335" s="27"/>
      <c r="T335" s="2"/>
      <c r="U335" s="25"/>
      <c r="V335" s="25"/>
      <c r="W335" s="28">
        <v>55000000</v>
      </c>
      <c r="X335" s="29">
        <f t="shared" si="16"/>
        <v>61600000.000000007</v>
      </c>
      <c r="Y335" s="2"/>
      <c r="Z335" s="18">
        <v>2014</v>
      </c>
      <c r="AA335" s="2" t="s">
        <v>788</v>
      </c>
    </row>
    <row r="336" spans="1:27" ht="63.75" customHeight="1" x14ac:dyDescent="0.2">
      <c r="A336" s="110" t="s">
        <v>675</v>
      </c>
      <c r="B336" s="4" t="s">
        <v>36</v>
      </c>
      <c r="C336" s="3" t="s">
        <v>676</v>
      </c>
      <c r="D336" s="14" t="s">
        <v>677</v>
      </c>
      <c r="E336" s="2" t="s">
        <v>678</v>
      </c>
      <c r="F336" s="14" t="s">
        <v>677</v>
      </c>
      <c r="G336" s="2" t="s">
        <v>679</v>
      </c>
      <c r="H336" s="25" t="s">
        <v>683</v>
      </c>
      <c r="I336" s="25" t="s">
        <v>684</v>
      </c>
      <c r="J336" s="34" t="s">
        <v>609</v>
      </c>
      <c r="K336" s="13">
        <v>100</v>
      </c>
      <c r="L336" s="2">
        <v>710000000</v>
      </c>
      <c r="M336" s="3" t="s">
        <v>33</v>
      </c>
      <c r="N336" s="2" t="s">
        <v>685</v>
      </c>
      <c r="O336" s="12" t="s">
        <v>66</v>
      </c>
      <c r="P336" s="26"/>
      <c r="Q336" s="111" t="s">
        <v>686</v>
      </c>
      <c r="R336" s="14" t="s">
        <v>682</v>
      </c>
      <c r="S336" s="27"/>
      <c r="T336" s="2"/>
      <c r="U336" s="25"/>
      <c r="V336" s="25"/>
      <c r="W336" s="28">
        <v>0</v>
      </c>
      <c r="X336" s="29">
        <f t="shared" si="16"/>
        <v>0</v>
      </c>
      <c r="Y336" s="2"/>
      <c r="Z336" s="18">
        <v>2014</v>
      </c>
      <c r="AA336" s="2"/>
    </row>
    <row r="337" spans="1:27" ht="63.75" customHeight="1" x14ac:dyDescent="0.2">
      <c r="A337" s="110" t="s">
        <v>1025</v>
      </c>
      <c r="B337" s="4" t="s">
        <v>36</v>
      </c>
      <c r="C337" s="3" t="s">
        <v>676</v>
      </c>
      <c r="D337" s="14" t="s">
        <v>677</v>
      </c>
      <c r="E337" s="2" t="s">
        <v>678</v>
      </c>
      <c r="F337" s="14" t="s">
        <v>677</v>
      </c>
      <c r="G337" s="2" t="s">
        <v>679</v>
      </c>
      <c r="H337" s="25" t="s">
        <v>683</v>
      </c>
      <c r="I337" s="25" t="s">
        <v>684</v>
      </c>
      <c r="J337" s="34" t="s">
        <v>609</v>
      </c>
      <c r="K337" s="13">
        <v>100</v>
      </c>
      <c r="L337" s="2">
        <v>710000000</v>
      </c>
      <c r="M337" s="3" t="s">
        <v>33</v>
      </c>
      <c r="N337" s="2" t="s">
        <v>895</v>
      </c>
      <c r="O337" s="12" t="s">
        <v>66</v>
      </c>
      <c r="P337" s="26"/>
      <c r="Q337" s="111" t="s">
        <v>70</v>
      </c>
      <c r="R337" s="14" t="s">
        <v>682</v>
      </c>
      <c r="S337" s="27"/>
      <c r="T337" s="2"/>
      <c r="U337" s="25"/>
      <c r="V337" s="25"/>
      <c r="W337" s="28">
        <v>0</v>
      </c>
      <c r="X337" s="29">
        <f t="shared" si="16"/>
        <v>0</v>
      </c>
      <c r="Y337" s="2"/>
      <c r="Z337" s="18">
        <v>2014</v>
      </c>
      <c r="AA337" s="2" t="s">
        <v>950</v>
      </c>
    </row>
    <row r="338" spans="1:27" ht="63.75" customHeight="1" x14ac:dyDescent="0.2">
      <c r="A338" s="110" t="s">
        <v>1629</v>
      </c>
      <c r="B338" s="4" t="s">
        <v>36</v>
      </c>
      <c r="C338" s="3" t="s">
        <v>676</v>
      </c>
      <c r="D338" s="14" t="s">
        <v>677</v>
      </c>
      <c r="E338" s="2" t="s">
        <v>678</v>
      </c>
      <c r="F338" s="14" t="s">
        <v>677</v>
      </c>
      <c r="G338" s="2" t="s">
        <v>679</v>
      </c>
      <c r="H338" s="25" t="s">
        <v>683</v>
      </c>
      <c r="I338" s="25" t="s">
        <v>684</v>
      </c>
      <c r="J338" s="34" t="s">
        <v>609</v>
      </c>
      <c r="K338" s="13">
        <v>100</v>
      </c>
      <c r="L338" s="2">
        <v>710000000</v>
      </c>
      <c r="M338" s="3" t="s">
        <v>33</v>
      </c>
      <c r="N338" s="2" t="s">
        <v>1549</v>
      </c>
      <c r="O338" s="12" t="s">
        <v>66</v>
      </c>
      <c r="P338" s="26"/>
      <c r="Q338" s="111" t="s">
        <v>1630</v>
      </c>
      <c r="R338" s="14" t="s">
        <v>682</v>
      </c>
      <c r="S338" s="27"/>
      <c r="T338" s="2"/>
      <c r="U338" s="25"/>
      <c r="V338" s="25"/>
      <c r="W338" s="28">
        <v>50000000</v>
      </c>
      <c r="X338" s="29">
        <f t="shared" si="16"/>
        <v>56000000.000000007</v>
      </c>
      <c r="Y338" s="2"/>
      <c r="Z338" s="18">
        <v>2014</v>
      </c>
      <c r="AA338" s="2" t="s">
        <v>950</v>
      </c>
    </row>
    <row r="339" spans="1:27" ht="63.75" customHeight="1" x14ac:dyDescent="0.2">
      <c r="A339" s="110" t="s">
        <v>687</v>
      </c>
      <c r="B339" s="4" t="s">
        <v>36</v>
      </c>
      <c r="C339" s="3" t="s">
        <v>689</v>
      </c>
      <c r="D339" s="14" t="s">
        <v>690</v>
      </c>
      <c r="E339" s="2" t="s">
        <v>691</v>
      </c>
      <c r="F339" s="14" t="s">
        <v>692</v>
      </c>
      <c r="G339" s="2" t="s">
        <v>693</v>
      </c>
      <c r="H339" s="25" t="s">
        <v>694</v>
      </c>
      <c r="I339" s="25" t="s">
        <v>695</v>
      </c>
      <c r="J339" s="34" t="s">
        <v>609</v>
      </c>
      <c r="K339" s="13">
        <v>50</v>
      </c>
      <c r="L339" s="2">
        <v>710000000</v>
      </c>
      <c r="M339" s="3" t="s">
        <v>33</v>
      </c>
      <c r="N339" s="2" t="s">
        <v>775</v>
      </c>
      <c r="O339" s="12" t="s">
        <v>696</v>
      </c>
      <c r="P339" s="26"/>
      <c r="Q339" s="111" t="s">
        <v>70</v>
      </c>
      <c r="R339" s="14" t="s">
        <v>186</v>
      </c>
      <c r="S339" s="27"/>
      <c r="T339" s="2"/>
      <c r="U339" s="25"/>
      <c r="V339" s="25"/>
      <c r="W339" s="28">
        <v>15000300</v>
      </c>
      <c r="X339" s="29">
        <f t="shared" si="16"/>
        <v>16800336</v>
      </c>
      <c r="Y339" s="2"/>
      <c r="Z339" s="18">
        <v>2014</v>
      </c>
      <c r="AA339" s="2"/>
    </row>
    <row r="340" spans="1:27" ht="63.75" customHeight="1" x14ac:dyDescent="0.2">
      <c r="A340" s="110" t="s">
        <v>688</v>
      </c>
      <c r="B340" s="4" t="s">
        <v>36</v>
      </c>
      <c r="C340" s="3" t="s">
        <v>697</v>
      </c>
      <c r="D340" s="14" t="s">
        <v>698</v>
      </c>
      <c r="E340" s="2" t="s">
        <v>699</v>
      </c>
      <c r="F340" s="14" t="s">
        <v>700</v>
      </c>
      <c r="G340" s="2" t="s">
        <v>701</v>
      </c>
      <c r="H340" s="25" t="s">
        <v>702</v>
      </c>
      <c r="I340" s="25" t="s">
        <v>703</v>
      </c>
      <c r="J340" s="34" t="s">
        <v>30</v>
      </c>
      <c r="K340" s="13">
        <v>50</v>
      </c>
      <c r="L340" s="2">
        <v>710000000</v>
      </c>
      <c r="M340" s="3" t="s">
        <v>33</v>
      </c>
      <c r="N340" s="2" t="s">
        <v>775</v>
      </c>
      <c r="O340" s="12" t="s">
        <v>66</v>
      </c>
      <c r="P340" s="26"/>
      <c r="Q340" s="111" t="s">
        <v>70</v>
      </c>
      <c r="R340" s="14" t="s">
        <v>186</v>
      </c>
      <c r="S340" s="27"/>
      <c r="T340" s="2"/>
      <c r="U340" s="25"/>
      <c r="V340" s="25"/>
      <c r="W340" s="28">
        <v>0</v>
      </c>
      <c r="X340" s="29">
        <f t="shared" si="16"/>
        <v>0</v>
      </c>
      <c r="Y340" s="2" t="s">
        <v>608</v>
      </c>
      <c r="Z340" s="18">
        <v>2014</v>
      </c>
      <c r="AA340" s="2"/>
    </row>
    <row r="341" spans="1:27" ht="63.75" customHeight="1" x14ac:dyDescent="0.2">
      <c r="A341" s="110" t="s">
        <v>792</v>
      </c>
      <c r="B341" s="4" t="s">
        <v>36</v>
      </c>
      <c r="C341" s="3" t="s">
        <v>697</v>
      </c>
      <c r="D341" s="14" t="s">
        <v>698</v>
      </c>
      <c r="E341" s="2" t="s">
        <v>699</v>
      </c>
      <c r="F341" s="14" t="s">
        <v>700</v>
      </c>
      <c r="G341" s="2" t="s">
        <v>701</v>
      </c>
      <c r="H341" s="25" t="s">
        <v>702</v>
      </c>
      <c r="I341" s="25" t="s">
        <v>703</v>
      </c>
      <c r="J341" s="34" t="s">
        <v>30</v>
      </c>
      <c r="K341" s="13">
        <v>50</v>
      </c>
      <c r="L341" s="2">
        <v>710000000</v>
      </c>
      <c r="M341" s="3" t="s">
        <v>33</v>
      </c>
      <c r="N341" s="2" t="s">
        <v>685</v>
      </c>
      <c r="O341" s="4" t="s">
        <v>361</v>
      </c>
      <c r="P341" s="26"/>
      <c r="Q341" s="111" t="s">
        <v>70</v>
      </c>
      <c r="R341" s="14" t="s">
        <v>186</v>
      </c>
      <c r="S341" s="27"/>
      <c r="T341" s="2"/>
      <c r="U341" s="25"/>
      <c r="V341" s="25"/>
      <c r="W341" s="28">
        <v>0</v>
      </c>
      <c r="X341" s="29">
        <f t="shared" si="16"/>
        <v>0</v>
      </c>
      <c r="Y341" s="2" t="s">
        <v>608</v>
      </c>
      <c r="Z341" s="18">
        <v>2014</v>
      </c>
      <c r="AA341" s="24" t="s">
        <v>793</v>
      </c>
    </row>
    <row r="342" spans="1:27" ht="63.75" customHeight="1" x14ac:dyDescent="0.2">
      <c r="A342" s="110" t="s">
        <v>1011</v>
      </c>
      <c r="B342" s="4" t="s">
        <v>36</v>
      </c>
      <c r="C342" s="3" t="s">
        <v>1012</v>
      </c>
      <c r="D342" s="14" t="s">
        <v>1013</v>
      </c>
      <c r="E342" s="2" t="s">
        <v>699</v>
      </c>
      <c r="F342" s="14" t="s">
        <v>1014</v>
      </c>
      <c r="G342" s="2" t="s">
        <v>701</v>
      </c>
      <c r="H342" s="25" t="s">
        <v>702</v>
      </c>
      <c r="I342" s="25" t="s">
        <v>703</v>
      </c>
      <c r="J342" s="34" t="s">
        <v>30</v>
      </c>
      <c r="K342" s="13">
        <v>50</v>
      </c>
      <c r="L342" s="2">
        <v>710000000</v>
      </c>
      <c r="M342" s="3" t="s">
        <v>33</v>
      </c>
      <c r="N342" s="2" t="s">
        <v>1016</v>
      </c>
      <c r="O342" s="4" t="s">
        <v>361</v>
      </c>
      <c r="P342" s="26"/>
      <c r="Q342" s="111" t="s">
        <v>70</v>
      </c>
      <c r="R342" s="14" t="s">
        <v>186</v>
      </c>
      <c r="S342" s="27"/>
      <c r="T342" s="2"/>
      <c r="U342" s="25"/>
      <c r="V342" s="25"/>
      <c r="W342" s="28">
        <v>15835418</v>
      </c>
      <c r="X342" s="29">
        <f t="shared" si="16"/>
        <v>17735668.16</v>
      </c>
      <c r="Y342" s="2" t="s">
        <v>608</v>
      </c>
      <c r="Z342" s="18">
        <v>2014</v>
      </c>
      <c r="AA342" s="24" t="s">
        <v>1022</v>
      </c>
    </row>
    <row r="343" spans="1:27" ht="63.75" customHeight="1" x14ac:dyDescent="0.2">
      <c r="A343" s="110" t="s">
        <v>704</v>
      </c>
      <c r="B343" s="4" t="s">
        <v>36</v>
      </c>
      <c r="C343" s="3" t="s">
        <v>707</v>
      </c>
      <c r="D343" s="14" t="s">
        <v>708</v>
      </c>
      <c r="E343" s="2" t="s">
        <v>709</v>
      </c>
      <c r="F343" s="14" t="s">
        <v>708</v>
      </c>
      <c r="G343" s="2" t="s">
        <v>709</v>
      </c>
      <c r="H343" s="25" t="s">
        <v>710</v>
      </c>
      <c r="I343" s="25" t="s">
        <v>711</v>
      </c>
      <c r="J343" s="34" t="s">
        <v>609</v>
      </c>
      <c r="K343" s="13">
        <v>80</v>
      </c>
      <c r="L343" s="2">
        <v>710000000</v>
      </c>
      <c r="M343" s="3" t="s">
        <v>33</v>
      </c>
      <c r="N343" s="2" t="s">
        <v>775</v>
      </c>
      <c r="O343" s="12" t="s">
        <v>66</v>
      </c>
      <c r="P343" s="26"/>
      <c r="Q343" s="111" t="s">
        <v>70</v>
      </c>
      <c r="R343" s="14" t="s">
        <v>31</v>
      </c>
      <c r="S343" s="27"/>
      <c r="T343" s="2"/>
      <c r="U343" s="25"/>
      <c r="V343" s="25"/>
      <c r="W343" s="28">
        <v>0</v>
      </c>
      <c r="X343" s="29">
        <f t="shared" si="16"/>
        <v>0</v>
      </c>
      <c r="Y343" s="2"/>
      <c r="Z343" s="18">
        <v>2014</v>
      </c>
      <c r="AA343" s="2"/>
    </row>
    <row r="344" spans="1:27" ht="63.75" customHeight="1" x14ac:dyDescent="0.2">
      <c r="A344" s="110" t="s">
        <v>1626</v>
      </c>
      <c r="B344" s="4" t="s">
        <v>36</v>
      </c>
      <c r="C344" s="3" t="s">
        <v>707</v>
      </c>
      <c r="D344" s="14" t="s">
        <v>708</v>
      </c>
      <c r="E344" s="2" t="s">
        <v>709</v>
      </c>
      <c r="F344" s="14" t="s">
        <v>708</v>
      </c>
      <c r="G344" s="2" t="s">
        <v>709</v>
      </c>
      <c r="H344" s="25" t="s">
        <v>710</v>
      </c>
      <c r="I344" s="25" t="s">
        <v>711</v>
      </c>
      <c r="J344" s="34" t="s">
        <v>609</v>
      </c>
      <c r="K344" s="13">
        <v>80</v>
      </c>
      <c r="L344" s="2">
        <v>710000000</v>
      </c>
      <c r="M344" s="3" t="s">
        <v>33</v>
      </c>
      <c r="N344" s="2" t="s">
        <v>1549</v>
      </c>
      <c r="O344" s="12" t="s">
        <v>66</v>
      </c>
      <c r="P344" s="26"/>
      <c r="Q344" s="111" t="s">
        <v>70</v>
      </c>
      <c r="R344" s="14" t="s">
        <v>31</v>
      </c>
      <c r="S344" s="27"/>
      <c r="T344" s="2"/>
      <c r="U344" s="25"/>
      <c r="V344" s="25"/>
      <c r="W344" s="28">
        <v>26215000</v>
      </c>
      <c r="X344" s="29">
        <f t="shared" si="16"/>
        <v>29360800.000000004</v>
      </c>
      <c r="Y344" s="2"/>
      <c r="Z344" s="18">
        <v>2014</v>
      </c>
      <c r="AA344" s="2" t="s">
        <v>788</v>
      </c>
    </row>
    <row r="345" spans="1:27" ht="63.75" customHeight="1" x14ac:dyDescent="0.2">
      <c r="A345" s="110" t="s">
        <v>705</v>
      </c>
      <c r="B345" s="4" t="s">
        <v>36</v>
      </c>
      <c r="C345" s="3" t="s">
        <v>712</v>
      </c>
      <c r="D345" s="14" t="s">
        <v>713</v>
      </c>
      <c r="E345" s="2" t="s">
        <v>714</v>
      </c>
      <c r="F345" s="14" t="s">
        <v>713</v>
      </c>
      <c r="G345" s="2" t="s">
        <v>714</v>
      </c>
      <c r="H345" s="25" t="s">
        <v>715</v>
      </c>
      <c r="I345" s="25" t="s">
        <v>716</v>
      </c>
      <c r="J345" s="34" t="s">
        <v>609</v>
      </c>
      <c r="K345" s="13">
        <v>80</v>
      </c>
      <c r="L345" s="2">
        <v>710000000</v>
      </c>
      <c r="M345" s="3" t="s">
        <v>33</v>
      </c>
      <c r="N345" s="2" t="s">
        <v>775</v>
      </c>
      <c r="O345" s="12" t="s">
        <v>66</v>
      </c>
      <c r="P345" s="26"/>
      <c r="Q345" s="111" t="s">
        <v>70</v>
      </c>
      <c r="R345" s="14" t="s">
        <v>31</v>
      </c>
      <c r="S345" s="27"/>
      <c r="T345" s="2"/>
      <c r="U345" s="25"/>
      <c r="V345" s="25"/>
      <c r="W345" s="28">
        <v>2032000</v>
      </c>
      <c r="X345" s="29">
        <f t="shared" si="16"/>
        <v>2275840</v>
      </c>
      <c r="Y345" s="2"/>
      <c r="Z345" s="18">
        <v>2014</v>
      </c>
      <c r="AA345" s="2"/>
    </row>
    <row r="346" spans="1:27" ht="63.75" customHeight="1" x14ac:dyDescent="0.2">
      <c r="A346" s="110" t="s">
        <v>706</v>
      </c>
      <c r="B346" s="4" t="s">
        <v>36</v>
      </c>
      <c r="C346" s="3" t="s">
        <v>717</v>
      </c>
      <c r="D346" s="14" t="s">
        <v>718</v>
      </c>
      <c r="E346" s="2" t="s">
        <v>719</v>
      </c>
      <c r="F346" s="14" t="s">
        <v>720</v>
      </c>
      <c r="G346" s="2" t="s">
        <v>719</v>
      </c>
      <c r="H346" s="25" t="s">
        <v>721</v>
      </c>
      <c r="I346" s="25" t="s">
        <v>722</v>
      </c>
      <c r="J346" s="34" t="s">
        <v>609</v>
      </c>
      <c r="K346" s="13">
        <v>80</v>
      </c>
      <c r="L346" s="2">
        <v>710000000</v>
      </c>
      <c r="M346" s="3" t="s">
        <v>33</v>
      </c>
      <c r="N346" s="2" t="s">
        <v>775</v>
      </c>
      <c r="O346" s="12" t="s">
        <v>66</v>
      </c>
      <c r="P346" s="26"/>
      <c r="Q346" s="111" t="s">
        <v>70</v>
      </c>
      <c r="R346" s="14" t="s">
        <v>31</v>
      </c>
      <c r="S346" s="27"/>
      <c r="T346" s="2"/>
      <c r="U346" s="25"/>
      <c r="V346" s="25"/>
      <c r="W346" s="28">
        <v>34240000</v>
      </c>
      <c r="X346" s="29">
        <f t="shared" si="16"/>
        <v>38348800</v>
      </c>
      <c r="Y346" s="2"/>
      <c r="Z346" s="18">
        <v>2014</v>
      </c>
      <c r="AA346" s="2"/>
    </row>
    <row r="347" spans="1:27" ht="63.75" customHeight="1" x14ac:dyDescent="0.2">
      <c r="A347" s="110" t="s">
        <v>728</v>
      </c>
      <c r="B347" s="4" t="s">
        <v>36</v>
      </c>
      <c r="C347" s="3" t="s">
        <v>729</v>
      </c>
      <c r="D347" s="14" t="s">
        <v>730</v>
      </c>
      <c r="E347" s="2" t="s">
        <v>731</v>
      </c>
      <c r="F347" s="14" t="s">
        <v>730</v>
      </c>
      <c r="G347" s="2" t="s">
        <v>732</v>
      </c>
      <c r="H347" s="25" t="s">
        <v>733</v>
      </c>
      <c r="I347" s="25" t="s">
        <v>734</v>
      </c>
      <c r="J347" s="34" t="s">
        <v>609</v>
      </c>
      <c r="K347" s="13">
        <v>0</v>
      </c>
      <c r="L347" s="2">
        <v>710000000</v>
      </c>
      <c r="M347" s="3" t="s">
        <v>33</v>
      </c>
      <c r="N347" s="2" t="s">
        <v>775</v>
      </c>
      <c r="O347" s="12" t="s">
        <v>66</v>
      </c>
      <c r="P347" s="26"/>
      <c r="Q347" s="111" t="s">
        <v>70</v>
      </c>
      <c r="R347" s="14" t="s">
        <v>31</v>
      </c>
      <c r="S347" s="27"/>
      <c r="T347" s="2"/>
      <c r="U347" s="25"/>
      <c r="V347" s="25"/>
      <c r="W347" s="28">
        <v>0</v>
      </c>
      <c r="X347" s="29">
        <f t="shared" si="16"/>
        <v>0</v>
      </c>
      <c r="Y347" s="2"/>
      <c r="Z347" s="18">
        <v>2014</v>
      </c>
      <c r="AA347" s="2"/>
    </row>
    <row r="348" spans="1:27" ht="63.75" customHeight="1" x14ac:dyDescent="0.2">
      <c r="A348" s="110" t="s">
        <v>1007</v>
      </c>
      <c r="B348" s="4" t="s">
        <v>36</v>
      </c>
      <c r="C348" s="3" t="s">
        <v>729</v>
      </c>
      <c r="D348" s="14" t="s">
        <v>1008</v>
      </c>
      <c r="E348" s="2" t="s">
        <v>731</v>
      </c>
      <c r="F348" s="14" t="s">
        <v>1008</v>
      </c>
      <c r="G348" s="2" t="s">
        <v>732</v>
      </c>
      <c r="H348" s="25" t="s">
        <v>1009</v>
      </c>
      <c r="I348" s="25" t="s">
        <v>734</v>
      </c>
      <c r="J348" s="34" t="s">
        <v>609</v>
      </c>
      <c r="K348" s="13">
        <v>0</v>
      </c>
      <c r="L348" s="2">
        <v>710000000</v>
      </c>
      <c r="M348" s="3" t="s">
        <v>33</v>
      </c>
      <c r="N348" s="2" t="s">
        <v>895</v>
      </c>
      <c r="O348" s="12" t="s">
        <v>66</v>
      </c>
      <c r="P348" s="26"/>
      <c r="Q348" s="111" t="s">
        <v>1010</v>
      </c>
      <c r="R348" s="14" t="s">
        <v>31</v>
      </c>
      <c r="S348" s="27"/>
      <c r="T348" s="2"/>
      <c r="U348" s="25"/>
      <c r="V348" s="25"/>
      <c r="W348" s="28">
        <v>32400000</v>
      </c>
      <c r="X348" s="29">
        <f t="shared" si="16"/>
        <v>36288000</v>
      </c>
      <c r="Y348" s="2"/>
      <c r="Z348" s="73" t="s">
        <v>1102</v>
      </c>
      <c r="AA348" s="2" t="s">
        <v>950</v>
      </c>
    </row>
    <row r="349" spans="1:27" ht="63.75" customHeight="1" x14ac:dyDescent="0.2">
      <c r="A349" s="110" t="s">
        <v>768</v>
      </c>
      <c r="B349" s="4" t="s">
        <v>36</v>
      </c>
      <c r="C349" s="3" t="s">
        <v>735</v>
      </c>
      <c r="D349" s="14" t="s">
        <v>736</v>
      </c>
      <c r="E349" s="2" t="s">
        <v>737</v>
      </c>
      <c r="F349" s="14" t="s">
        <v>736</v>
      </c>
      <c r="G349" s="2" t="s">
        <v>737</v>
      </c>
      <c r="H349" s="25" t="s">
        <v>738</v>
      </c>
      <c r="I349" s="25" t="s">
        <v>739</v>
      </c>
      <c r="J349" s="34" t="s">
        <v>30</v>
      </c>
      <c r="K349" s="13">
        <v>0</v>
      </c>
      <c r="L349" s="2">
        <v>710000000</v>
      </c>
      <c r="M349" s="3" t="s">
        <v>33</v>
      </c>
      <c r="N349" s="2" t="s">
        <v>775</v>
      </c>
      <c r="O349" s="12" t="s">
        <v>66</v>
      </c>
      <c r="P349" s="26"/>
      <c r="Q349" s="111" t="s">
        <v>70</v>
      </c>
      <c r="R349" s="14" t="s">
        <v>31</v>
      </c>
      <c r="S349" s="27"/>
      <c r="T349" s="2"/>
      <c r="U349" s="25"/>
      <c r="V349" s="25"/>
      <c r="W349" s="28">
        <v>10204000</v>
      </c>
      <c r="X349" s="29">
        <v>11428480</v>
      </c>
      <c r="Y349" s="2" t="s">
        <v>608</v>
      </c>
      <c r="Z349" s="18">
        <v>2014</v>
      </c>
      <c r="AA349" s="2"/>
    </row>
    <row r="350" spans="1:27" ht="63.75" customHeight="1" x14ac:dyDescent="0.2">
      <c r="A350" s="110" t="s">
        <v>769</v>
      </c>
      <c r="B350" s="4" t="s">
        <v>36</v>
      </c>
      <c r="C350" s="3" t="s">
        <v>740</v>
      </c>
      <c r="D350" s="14" t="s">
        <v>741</v>
      </c>
      <c r="E350" s="2" t="s">
        <v>742</v>
      </c>
      <c r="F350" s="14" t="s">
        <v>743</v>
      </c>
      <c r="G350" s="2" t="s">
        <v>744</v>
      </c>
      <c r="H350" s="25" t="s">
        <v>745</v>
      </c>
      <c r="I350" s="25" t="s">
        <v>746</v>
      </c>
      <c r="J350" s="34" t="s">
        <v>609</v>
      </c>
      <c r="K350" s="13">
        <v>0</v>
      </c>
      <c r="L350" s="2">
        <v>710000000</v>
      </c>
      <c r="M350" s="3" t="s">
        <v>33</v>
      </c>
      <c r="N350" s="2" t="s">
        <v>775</v>
      </c>
      <c r="O350" s="12" t="s">
        <v>66</v>
      </c>
      <c r="P350" s="26"/>
      <c r="Q350" s="111" t="s">
        <v>70</v>
      </c>
      <c r="R350" s="14" t="s">
        <v>31</v>
      </c>
      <c r="S350" s="27"/>
      <c r="T350" s="2"/>
      <c r="U350" s="25"/>
      <c r="V350" s="25"/>
      <c r="W350" s="28">
        <v>0</v>
      </c>
      <c r="X350" s="29">
        <v>0</v>
      </c>
      <c r="Y350" s="2"/>
      <c r="Z350" s="18">
        <v>2014</v>
      </c>
      <c r="AA350" s="2"/>
    </row>
    <row r="351" spans="1:27" ht="63.75" customHeight="1" x14ac:dyDescent="0.2">
      <c r="A351" s="110" t="s">
        <v>1021</v>
      </c>
      <c r="B351" s="4" t="s">
        <v>36</v>
      </c>
      <c r="C351" s="3" t="s">
        <v>740</v>
      </c>
      <c r="D351" s="14" t="s">
        <v>741</v>
      </c>
      <c r="E351" s="2" t="s">
        <v>742</v>
      </c>
      <c r="F351" s="14" t="s">
        <v>743</v>
      </c>
      <c r="G351" s="2" t="s">
        <v>744</v>
      </c>
      <c r="H351" s="25" t="s">
        <v>745</v>
      </c>
      <c r="I351" s="25" t="s">
        <v>746</v>
      </c>
      <c r="J351" s="34" t="s">
        <v>609</v>
      </c>
      <c r="K351" s="13">
        <v>0</v>
      </c>
      <c r="L351" s="2">
        <v>710000000</v>
      </c>
      <c r="M351" s="3" t="s">
        <v>33</v>
      </c>
      <c r="N351" s="2" t="s">
        <v>895</v>
      </c>
      <c r="O351" s="12" t="s">
        <v>66</v>
      </c>
      <c r="P351" s="26"/>
      <c r="Q351" s="111" t="s">
        <v>70</v>
      </c>
      <c r="R351" s="14" t="s">
        <v>31</v>
      </c>
      <c r="S351" s="27"/>
      <c r="T351" s="2"/>
      <c r="U351" s="25"/>
      <c r="V351" s="25"/>
      <c r="W351" s="28">
        <v>9765339.2799999993</v>
      </c>
      <c r="X351" s="29">
        <v>10937180</v>
      </c>
      <c r="Y351" s="2"/>
      <c r="Z351" s="18">
        <v>2014</v>
      </c>
      <c r="AA351" s="2" t="s">
        <v>788</v>
      </c>
    </row>
    <row r="352" spans="1:27" ht="63.75" customHeight="1" x14ac:dyDescent="0.2">
      <c r="A352" s="110" t="s">
        <v>770</v>
      </c>
      <c r="B352" s="4" t="s">
        <v>36</v>
      </c>
      <c r="C352" s="3" t="s">
        <v>697</v>
      </c>
      <c r="D352" s="14" t="s">
        <v>698</v>
      </c>
      <c r="E352" s="2" t="s">
        <v>747</v>
      </c>
      <c r="F352" s="14" t="s">
        <v>700</v>
      </c>
      <c r="G352" s="2" t="s">
        <v>748</v>
      </c>
      <c r="H352" s="25" t="s">
        <v>749</v>
      </c>
      <c r="I352" s="25" t="s">
        <v>747</v>
      </c>
      <c r="J352" s="34" t="s">
        <v>30</v>
      </c>
      <c r="K352" s="13">
        <v>0</v>
      </c>
      <c r="L352" s="2">
        <v>710000000</v>
      </c>
      <c r="M352" s="3" t="s">
        <v>33</v>
      </c>
      <c r="N352" s="2" t="s">
        <v>775</v>
      </c>
      <c r="O352" s="12" t="s">
        <v>66</v>
      </c>
      <c r="P352" s="26"/>
      <c r="Q352" s="111" t="s">
        <v>70</v>
      </c>
      <c r="R352" s="14" t="s">
        <v>31</v>
      </c>
      <c r="S352" s="27"/>
      <c r="T352" s="2"/>
      <c r="U352" s="25"/>
      <c r="V352" s="25"/>
      <c r="W352" s="28">
        <v>4231247.4400000004</v>
      </c>
      <c r="X352" s="29">
        <v>4738997.1399999997</v>
      </c>
      <c r="Y352" s="2" t="s">
        <v>608</v>
      </c>
      <c r="Z352" s="18">
        <v>2014</v>
      </c>
      <c r="AA352" s="2"/>
    </row>
    <row r="353" spans="1:27" ht="63.75" customHeight="1" x14ac:dyDescent="0.2">
      <c r="A353" s="110" t="s">
        <v>771</v>
      </c>
      <c r="B353" s="4" t="s">
        <v>36</v>
      </c>
      <c r="C353" s="3" t="s">
        <v>750</v>
      </c>
      <c r="D353" s="14" t="s">
        <v>751</v>
      </c>
      <c r="E353" s="2" t="s">
        <v>752</v>
      </c>
      <c r="F353" s="14" t="s">
        <v>751</v>
      </c>
      <c r="G353" s="2" t="s">
        <v>752</v>
      </c>
      <c r="H353" s="25" t="s">
        <v>753</v>
      </c>
      <c r="I353" s="25" t="s">
        <v>752</v>
      </c>
      <c r="J353" s="34" t="s">
        <v>30</v>
      </c>
      <c r="K353" s="13">
        <v>0</v>
      </c>
      <c r="L353" s="2">
        <v>710000000</v>
      </c>
      <c r="M353" s="3" t="s">
        <v>33</v>
      </c>
      <c r="N353" s="2" t="s">
        <v>775</v>
      </c>
      <c r="O353" s="12" t="s">
        <v>66</v>
      </c>
      <c r="P353" s="26"/>
      <c r="Q353" s="111" t="s">
        <v>70</v>
      </c>
      <c r="R353" s="14" t="s">
        <v>31</v>
      </c>
      <c r="S353" s="27"/>
      <c r="T353" s="2"/>
      <c r="U353" s="25"/>
      <c r="V353" s="25"/>
      <c r="W353" s="25">
        <v>33360856.48</v>
      </c>
      <c r="X353" s="95">
        <v>37364159.259999998</v>
      </c>
      <c r="Y353" s="2" t="s">
        <v>608</v>
      </c>
      <c r="Z353" s="18">
        <v>2014</v>
      </c>
      <c r="AA353" s="2"/>
    </row>
    <row r="354" spans="1:27" ht="63.75" customHeight="1" x14ac:dyDescent="0.2">
      <c r="A354" s="110" t="s">
        <v>772</v>
      </c>
      <c r="B354" s="4" t="s">
        <v>36</v>
      </c>
      <c r="C354" s="3" t="s">
        <v>754</v>
      </c>
      <c r="D354" s="14" t="s">
        <v>755</v>
      </c>
      <c r="E354" s="2" t="s">
        <v>756</v>
      </c>
      <c r="F354" s="14" t="s">
        <v>755</v>
      </c>
      <c r="G354" s="2" t="s">
        <v>756</v>
      </c>
      <c r="H354" s="25" t="s">
        <v>757</v>
      </c>
      <c r="I354" s="25" t="s">
        <v>758</v>
      </c>
      <c r="J354" s="34" t="s">
        <v>610</v>
      </c>
      <c r="K354" s="13">
        <v>0</v>
      </c>
      <c r="L354" s="2">
        <v>710000000</v>
      </c>
      <c r="M354" s="3" t="s">
        <v>33</v>
      </c>
      <c r="N354" s="2" t="s">
        <v>775</v>
      </c>
      <c r="O354" s="12" t="s">
        <v>66</v>
      </c>
      <c r="P354" s="26"/>
      <c r="Q354" s="111" t="s">
        <v>70</v>
      </c>
      <c r="R354" s="14" t="s">
        <v>31</v>
      </c>
      <c r="S354" s="27"/>
      <c r="T354" s="2"/>
      <c r="U354" s="25"/>
      <c r="V354" s="25"/>
      <c r="W354" s="28">
        <v>0</v>
      </c>
      <c r="X354" s="29">
        <v>0</v>
      </c>
      <c r="Y354" s="2"/>
      <c r="Z354" s="18">
        <v>2014</v>
      </c>
      <c r="AA354" s="2"/>
    </row>
    <row r="355" spans="1:27" ht="63.75" customHeight="1" x14ac:dyDescent="0.2">
      <c r="A355" s="110" t="s">
        <v>1023</v>
      </c>
      <c r="B355" s="4" t="s">
        <v>36</v>
      </c>
      <c r="C355" s="3" t="s">
        <v>754</v>
      </c>
      <c r="D355" s="14" t="s">
        <v>755</v>
      </c>
      <c r="E355" s="2" t="s">
        <v>756</v>
      </c>
      <c r="F355" s="14" t="s">
        <v>755</v>
      </c>
      <c r="G355" s="2" t="s">
        <v>756</v>
      </c>
      <c r="H355" s="25" t="s">
        <v>757</v>
      </c>
      <c r="I355" s="25" t="s">
        <v>758</v>
      </c>
      <c r="J355" s="34" t="s">
        <v>610</v>
      </c>
      <c r="K355" s="13">
        <v>0</v>
      </c>
      <c r="L355" s="2">
        <v>710000000</v>
      </c>
      <c r="M355" s="3" t="s">
        <v>33</v>
      </c>
      <c r="N355" s="2" t="s">
        <v>895</v>
      </c>
      <c r="O355" s="12" t="s">
        <v>66</v>
      </c>
      <c r="P355" s="26"/>
      <c r="Q355" s="111" t="s">
        <v>70</v>
      </c>
      <c r="R355" s="14" t="s">
        <v>31</v>
      </c>
      <c r="S355" s="27"/>
      <c r="T355" s="2"/>
      <c r="U355" s="25"/>
      <c r="V355" s="25"/>
      <c r="W355" s="28">
        <v>2678901.7799999998</v>
      </c>
      <c r="X355" s="29">
        <v>3000370</v>
      </c>
      <c r="Y355" s="2"/>
      <c r="Z355" s="18">
        <v>2014</v>
      </c>
      <c r="AA355" s="2" t="s">
        <v>788</v>
      </c>
    </row>
    <row r="356" spans="1:27" ht="63.75" customHeight="1" x14ac:dyDescent="0.2">
      <c r="A356" s="110" t="s">
        <v>773</v>
      </c>
      <c r="B356" s="4" t="s">
        <v>36</v>
      </c>
      <c r="C356" s="3" t="s">
        <v>759</v>
      </c>
      <c r="D356" s="14" t="s">
        <v>61</v>
      </c>
      <c r="E356" s="2" t="s">
        <v>62</v>
      </c>
      <c r="F356" s="14" t="s">
        <v>63</v>
      </c>
      <c r="G356" s="2" t="s">
        <v>62</v>
      </c>
      <c r="H356" s="25" t="s">
        <v>760</v>
      </c>
      <c r="I356" s="25" t="s">
        <v>761</v>
      </c>
      <c r="J356" s="34" t="s">
        <v>30</v>
      </c>
      <c r="K356" s="13">
        <v>0</v>
      </c>
      <c r="L356" s="2">
        <v>710000000</v>
      </c>
      <c r="M356" s="3" t="s">
        <v>33</v>
      </c>
      <c r="N356" s="2" t="s">
        <v>775</v>
      </c>
      <c r="O356" s="12" t="s">
        <v>762</v>
      </c>
      <c r="P356" s="26"/>
      <c r="Q356" s="111" t="s">
        <v>70</v>
      </c>
      <c r="R356" s="14" t="s">
        <v>31</v>
      </c>
      <c r="S356" s="27"/>
      <c r="T356" s="2"/>
      <c r="U356" s="25"/>
      <c r="V356" s="25"/>
      <c r="W356" s="28">
        <v>2877620</v>
      </c>
      <c r="X356" s="29">
        <f>W356*1.12</f>
        <v>3222934.4000000004</v>
      </c>
      <c r="Y356" s="2" t="s">
        <v>608</v>
      </c>
      <c r="Z356" s="18">
        <v>2014</v>
      </c>
      <c r="AA356" s="2"/>
    </row>
    <row r="357" spans="1:27" ht="63.75" customHeight="1" x14ac:dyDescent="0.2">
      <c r="A357" s="110" t="s">
        <v>774</v>
      </c>
      <c r="B357" s="4" t="s">
        <v>36</v>
      </c>
      <c r="C357" s="3" t="s">
        <v>763</v>
      </c>
      <c r="D357" s="14" t="s">
        <v>764</v>
      </c>
      <c r="E357" s="2" t="s">
        <v>765</v>
      </c>
      <c r="F357" s="14" t="s">
        <v>764</v>
      </c>
      <c r="G357" s="2" t="s">
        <v>765</v>
      </c>
      <c r="H357" s="25" t="s">
        <v>766</v>
      </c>
      <c r="I357" s="25" t="s">
        <v>767</v>
      </c>
      <c r="J357" s="34" t="s">
        <v>609</v>
      </c>
      <c r="K357" s="13">
        <v>0</v>
      </c>
      <c r="L357" s="2">
        <v>710000000</v>
      </c>
      <c r="M357" s="3" t="s">
        <v>33</v>
      </c>
      <c r="N357" s="2" t="s">
        <v>775</v>
      </c>
      <c r="O357" s="12" t="s">
        <v>66</v>
      </c>
      <c r="P357" s="26"/>
      <c r="Q357" s="111" t="s">
        <v>70</v>
      </c>
      <c r="R357" s="14" t="s">
        <v>31</v>
      </c>
      <c r="S357" s="27"/>
      <c r="T357" s="2"/>
      <c r="U357" s="25"/>
      <c r="V357" s="25"/>
      <c r="W357" s="28">
        <v>3557142.86</v>
      </c>
      <c r="X357" s="29">
        <f>W357*1.12</f>
        <v>3984000.0032000002</v>
      </c>
      <c r="Y357" s="2"/>
      <c r="Z357" s="18">
        <v>2014</v>
      </c>
      <c r="AA357" s="2"/>
    </row>
    <row r="358" spans="1:27" ht="63.75" customHeight="1" x14ac:dyDescent="0.2">
      <c r="A358" s="110" t="s">
        <v>776</v>
      </c>
      <c r="B358" s="4" t="s">
        <v>36</v>
      </c>
      <c r="C358" s="3" t="s">
        <v>777</v>
      </c>
      <c r="D358" s="14" t="s">
        <v>778</v>
      </c>
      <c r="E358" s="2" t="s">
        <v>779</v>
      </c>
      <c r="F358" s="4" t="s">
        <v>1621</v>
      </c>
      <c r="G358" s="2" t="s">
        <v>780</v>
      </c>
      <c r="H358" s="25" t="s">
        <v>781</v>
      </c>
      <c r="I358" s="25" t="s">
        <v>782</v>
      </c>
      <c r="J358" s="34" t="s">
        <v>610</v>
      </c>
      <c r="K358" s="13">
        <v>0</v>
      </c>
      <c r="L358" s="2">
        <v>710000000</v>
      </c>
      <c r="M358" s="3" t="s">
        <v>33</v>
      </c>
      <c r="N358" s="2" t="s">
        <v>775</v>
      </c>
      <c r="O358" s="12" t="s">
        <v>66</v>
      </c>
      <c r="P358" s="26"/>
      <c r="Q358" s="111" t="s">
        <v>70</v>
      </c>
      <c r="R358" s="14" t="s">
        <v>783</v>
      </c>
      <c r="S358" s="27"/>
      <c r="T358" s="2"/>
      <c r="U358" s="25"/>
      <c r="V358" s="25"/>
      <c r="W358" s="28">
        <v>5000000</v>
      </c>
      <c r="X358" s="29">
        <f>W358*1.12</f>
        <v>5600000.0000000009</v>
      </c>
      <c r="Y358" s="2"/>
      <c r="Z358" s="18">
        <v>2014</v>
      </c>
      <c r="AA358" s="2"/>
    </row>
    <row r="359" spans="1:27" ht="63.75" customHeight="1" x14ac:dyDescent="0.2">
      <c r="A359" s="110" t="s">
        <v>802</v>
      </c>
      <c r="B359" s="4" t="s">
        <v>36</v>
      </c>
      <c r="C359" s="5" t="s">
        <v>1615</v>
      </c>
      <c r="D359" s="10" t="s">
        <v>803</v>
      </c>
      <c r="E359" s="10" t="s">
        <v>804</v>
      </c>
      <c r="F359" s="11" t="s">
        <v>803</v>
      </c>
      <c r="G359" s="10" t="s">
        <v>804</v>
      </c>
      <c r="H359" s="10" t="s">
        <v>805</v>
      </c>
      <c r="I359" s="10" t="s">
        <v>806</v>
      </c>
      <c r="J359" s="24" t="s">
        <v>30</v>
      </c>
      <c r="K359" s="24">
        <v>100</v>
      </c>
      <c r="L359" s="2">
        <v>710000000</v>
      </c>
      <c r="M359" s="3" t="s">
        <v>33</v>
      </c>
      <c r="N359" s="2" t="s">
        <v>775</v>
      </c>
      <c r="O359" s="4" t="s">
        <v>66</v>
      </c>
      <c r="P359" s="24"/>
      <c r="Q359" s="4" t="s">
        <v>70</v>
      </c>
      <c r="R359" s="4" t="s">
        <v>135</v>
      </c>
      <c r="S359" s="24"/>
      <c r="T359" s="2"/>
      <c r="U359" s="25"/>
      <c r="V359" s="90"/>
      <c r="W359" s="142">
        <v>0</v>
      </c>
      <c r="X359" s="90">
        <v>0</v>
      </c>
      <c r="Y359" s="90"/>
      <c r="Z359" s="115">
        <v>2014</v>
      </c>
      <c r="AA359" s="24"/>
    </row>
    <row r="360" spans="1:27" ht="63.75" customHeight="1" x14ac:dyDescent="0.2">
      <c r="A360" s="110" t="s">
        <v>1957</v>
      </c>
      <c r="B360" s="4" t="s">
        <v>36</v>
      </c>
      <c r="C360" s="5" t="s">
        <v>1615</v>
      </c>
      <c r="D360" s="10" t="s">
        <v>803</v>
      </c>
      <c r="E360" s="10" t="s">
        <v>804</v>
      </c>
      <c r="F360" s="11" t="s">
        <v>803</v>
      </c>
      <c r="G360" s="10" t="s">
        <v>804</v>
      </c>
      <c r="H360" s="10" t="s">
        <v>805</v>
      </c>
      <c r="I360" s="10" t="s">
        <v>806</v>
      </c>
      <c r="J360" s="24" t="s">
        <v>30</v>
      </c>
      <c r="K360" s="24">
        <v>100</v>
      </c>
      <c r="L360" s="2">
        <v>710000000</v>
      </c>
      <c r="M360" s="3" t="s">
        <v>33</v>
      </c>
      <c r="N360" s="2" t="s">
        <v>775</v>
      </c>
      <c r="O360" s="4" t="s">
        <v>66</v>
      </c>
      <c r="P360" s="24"/>
      <c r="Q360" s="4" t="s">
        <v>1958</v>
      </c>
      <c r="R360" s="4" t="s">
        <v>135</v>
      </c>
      <c r="S360" s="24"/>
      <c r="T360" s="2"/>
      <c r="U360" s="25"/>
      <c r="V360" s="90"/>
      <c r="W360" s="142">
        <v>157800</v>
      </c>
      <c r="X360" s="90">
        <f>W360</f>
        <v>157800</v>
      </c>
      <c r="Y360" s="90"/>
      <c r="Z360" s="115">
        <v>2014</v>
      </c>
      <c r="AA360" s="24" t="s">
        <v>1735</v>
      </c>
    </row>
    <row r="361" spans="1:27" ht="63.75" customHeight="1" x14ac:dyDescent="0.2">
      <c r="A361" s="110" t="s">
        <v>809</v>
      </c>
      <c r="B361" s="4" t="s">
        <v>36</v>
      </c>
      <c r="C361" s="5" t="s">
        <v>395</v>
      </c>
      <c r="D361" s="10" t="s">
        <v>396</v>
      </c>
      <c r="E361" s="10" t="s">
        <v>397</v>
      </c>
      <c r="F361" s="11" t="s">
        <v>396</v>
      </c>
      <c r="G361" s="10" t="s">
        <v>397</v>
      </c>
      <c r="H361" s="10" t="s">
        <v>398</v>
      </c>
      <c r="I361" s="10" t="s">
        <v>399</v>
      </c>
      <c r="J361" s="24" t="s">
        <v>30</v>
      </c>
      <c r="K361" s="24">
        <v>0</v>
      </c>
      <c r="L361" s="2">
        <v>710000000</v>
      </c>
      <c r="M361" s="3" t="s">
        <v>33</v>
      </c>
      <c r="N361" s="2" t="s">
        <v>775</v>
      </c>
      <c r="O361" s="4" t="s">
        <v>66</v>
      </c>
      <c r="P361" s="24"/>
      <c r="Q361" s="4" t="s">
        <v>811</v>
      </c>
      <c r="R361" s="4" t="s">
        <v>135</v>
      </c>
      <c r="S361" s="24"/>
      <c r="T361" s="2"/>
      <c r="U361" s="25"/>
      <c r="V361" s="90"/>
      <c r="W361" s="142">
        <v>4364421</v>
      </c>
      <c r="X361" s="90">
        <f>W361</f>
        <v>4364421</v>
      </c>
      <c r="Y361" s="90"/>
      <c r="Z361" s="115">
        <v>2014</v>
      </c>
      <c r="AA361" s="24"/>
    </row>
    <row r="362" spans="1:27" ht="63.75" customHeight="1" x14ac:dyDescent="0.2">
      <c r="A362" s="110" t="s">
        <v>812</v>
      </c>
      <c r="B362" s="30" t="s">
        <v>36</v>
      </c>
      <c r="C362" s="31" t="s">
        <v>815</v>
      </c>
      <c r="D362" s="30" t="s">
        <v>816</v>
      </c>
      <c r="E362" s="32" t="s">
        <v>817</v>
      </c>
      <c r="F362" s="31" t="s">
        <v>818</v>
      </c>
      <c r="G362" s="32" t="s">
        <v>819</v>
      </c>
      <c r="H362" s="30"/>
      <c r="I362" s="33"/>
      <c r="J362" s="34" t="s">
        <v>30</v>
      </c>
      <c r="K362" s="35">
        <v>80</v>
      </c>
      <c r="L362" s="2">
        <v>710000000</v>
      </c>
      <c r="M362" s="3" t="s">
        <v>33</v>
      </c>
      <c r="N362" s="14" t="s">
        <v>820</v>
      </c>
      <c r="O362" s="34" t="s">
        <v>66</v>
      </c>
      <c r="P362" s="31"/>
      <c r="Q362" s="14" t="s">
        <v>821</v>
      </c>
      <c r="R362" s="2" t="s">
        <v>822</v>
      </c>
      <c r="S362" s="33"/>
      <c r="T362" s="33"/>
      <c r="U362" s="33"/>
      <c r="V362" s="33"/>
      <c r="W362" s="20">
        <v>3000000</v>
      </c>
      <c r="X362" s="20">
        <f>W362*1.12</f>
        <v>3360000.0000000005</v>
      </c>
      <c r="Y362" s="34" t="s">
        <v>608</v>
      </c>
      <c r="Z362" s="34">
        <v>2014</v>
      </c>
      <c r="AA362" s="14"/>
    </row>
    <row r="363" spans="1:27" ht="63.75" customHeight="1" x14ac:dyDescent="0.2">
      <c r="A363" s="110" t="s">
        <v>813</v>
      </c>
      <c r="B363" s="3" t="s">
        <v>36</v>
      </c>
      <c r="C363" s="31" t="s">
        <v>823</v>
      </c>
      <c r="D363" s="3" t="s">
        <v>824</v>
      </c>
      <c r="E363" s="32" t="s">
        <v>825</v>
      </c>
      <c r="F363" s="3" t="s">
        <v>824</v>
      </c>
      <c r="G363" s="32" t="s">
        <v>825</v>
      </c>
      <c r="H363" s="3"/>
      <c r="I363" s="33"/>
      <c r="J363" s="34" t="s">
        <v>30</v>
      </c>
      <c r="K363" s="35">
        <v>80</v>
      </c>
      <c r="L363" s="2">
        <v>710000000</v>
      </c>
      <c r="M363" s="3" t="s">
        <v>33</v>
      </c>
      <c r="N363" s="14" t="s">
        <v>820</v>
      </c>
      <c r="O363" s="34" t="s">
        <v>66</v>
      </c>
      <c r="P363" s="31"/>
      <c r="Q363" s="14" t="s">
        <v>821</v>
      </c>
      <c r="R363" s="14" t="s">
        <v>826</v>
      </c>
      <c r="S363" s="33"/>
      <c r="T363" s="33"/>
      <c r="U363" s="36"/>
      <c r="V363" s="33"/>
      <c r="W363" s="37">
        <v>300000</v>
      </c>
      <c r="X363" s="37">
        <f>W363*1.12</f>
        <v>336000.00000000006</v>
      </c>
      <c r="Y363" s="34" t="s">
        <v>608</v>
      </c>
      <c r="Z363" s="34">
        <v>2014</v>
      </c>
      <c r="AA363" s="38"/>
    </row>
    <row r="364" spans="1:27" ht="63.75" customHeight="1" x14ac:dyDescent="0.2">
      <c r="A364" s="110" t="s">
        <v>814</v>
      </c>
      <c r="B364" s="3" t="s">
        <v>36</v>
      </c>
      <c r="C364" s="31" t="s">
        <v>827</v>
      </c>
      <c r="D364" s="3" t="s">
        <v>828</v>
      </c>
      <c r="E364" s="32" t="s">
        <v>829</v>
      </c>
      <c r="F364" s="3" t="s">
        <v>828</v>
      </c>
      <c r="G364" s="32" t="s">
        <v>829</v>
      </c>
      <c r="H364" s="3"/>
      <c r="I364" s="33"/>
      <c r="J364" s="34" t="s">
        <v>30</v>
      </c>
      <c r="K364" s="35">
        <v>80</v>
      </c>
      <c r="L364" s="2">
        <v>710000000</v>
      </c>
      <c r="M364" s="3" t="s">
        <v>33</v>
      </c>
      <c r="N364" s="14" t="s">
        <v>820</v>
      </c>
      <c r="O364" s="34" t="s">
        <v>66</v>
      </c>
      <c r="P364" s="31"/>
      <c r="Q364" s="14" t="s">
        <v>821</v>
      </c>
      <c r="R364" s="14" t="s">
        <v>830</v>
      </c>
      <c r="S364" s="33"/>
      <c r="T364" s="33"/>
      <c r="U364" s="36"/>
      <c r="V364" s="33"/>
      <c r="W364" s="37">
        <v>5400000</v>
      </c>
      <c r="X364" s="37">
        <f>W364*1.12</f>
        <v>6048000.0000000009</v>
      </c>
      <c r="Y364" s="34" t="s">
        <v>608</v>
      </c>
      <c r="Z364" s="34">
        <v>2014</v>
      </c>
      <c r="AA364" s="38"/>
    </row>
    <row r="365" spans="1:27" ht="63.75" customHeight="1" x14ac:dyDescent="0.2">
      <c r="A365" s="110" t="s">
        <v>831</v>
      </c>
      <c r="B365" s="3" t="s">
        <v>36</v>
      </c>
      <c r="C365" s="10" t="s">
        <v>837</v>
      </c>
      <c r="D365" s="10" t="s">
        <v>838</v>
      </c>
      <c r="E365" s="10" t="s">
        <v>839</v>
      </c>
      <c r="F365" s="10" t="s">
        <v>838</v>
      </c>
      <c r="G365" s="10" t="s">
        <v>839</v>
      </c>
      <c r="H365" s="39" t="s">
        <v>840</v>
      </c>
      <c r="I365" s="10" t="s">
        <v>841</v>
      </c>
      <c r="J365" s="12" t="s">
        <v>610</v>
      </c>
      <c r="K365" s="13">
        <v>50</v>
      </c>
      <c r="L365" s="2">
        <v>710000000</v>
      </c>
      <c r="M365" s="3" t="s">
        <v>33</v>
      </c>
      <c r="N365" s="2" t="s">
        <v>685</v>
      </c>
      <c r="O365" s="12" t="s">
        <v>125</v>
      </c>
      <c r="P365" s="12"/>
      <c r="Q365" s="14" t="s">
        <v>821</v>
      </c>
      <c r="R365" s="14" t="s">
        <v>112</v>
      </c>
      <c r="S365" s="12"/>
      <c r="T365" s="12"/>
      <c r="U365" s="12"/>
      <c r="V365" s="12"/>
      <c r="W365" s="15">
        <v>0</v>
      </c>
      <c r="X365" s="16">
        <f t="shared" ref="X365:X373" si="17">W365*1.12</f>
        <v>0</v>
      </c>
      <c r="Y365" s="17"/>
      <c r="Z365" s="18">
        <v>2014</v>
      </c>
      <c r="AA365" s="12"/>
    </row>
    <row r="366" spans="1:27" ht="63.75" customHeight="1" x14ac:dyDescent="0.2">
      <c r="A366" s="110" t="s">
        <v>989</v>
      </c>
      <c r="B366" s="3" t="s">
        <v>36</v>
      </c>
      <c r="C366" s="10" t="s">
        <v>837</v>
      </c>
      <c r="D366" s="10" t="s">
        <v>838</v>
      </c>
      <c r="E366" s="10" t="s">
        <v>839</v>
      </c>
      <c r="F366" s="10" t="s">
        <v>838</v>
      </c>
      <c r="G366" s="10" t="s">
        <v>839</v>
      </c>
      <c r="H366" s="39" t="s">
        <v>1005</v>
      </c>
      <c r="I366" s="10" t="s">
        <v>990</v>
      </c>
      <c r="J366" s="12" t="s">
        <v>610</v>
      </c>
      <c r="K366" s="13">
        <v>50</v>
      </c>
      <c r="L366" s="2">
        <v>710000000</v>
      </c>
      <c r="M366" s="3" t="s">
        <v>33</v>
      </c>
      <c r="N366" s="46" t="s">
        <v>895</v>
      </c>
      <c r="O366" s="12" t="s">
        <v>125</v>
      </c>
      <c r="P366" s="12"/>
      <c r="Q366" s="14" t="s">
        <v>821</v>
      </c>
      <c r="R366" s="14" t="s">
        <v>112</v>
      </c>
      <c r="S366" s="12"/>
      <c r="T366" s="12"/>
      <c r="U366" s="12"/>
      <c r="V366" s="12"/>
      <c r="W366" s="15">
        <v>722142.86</v>
      </c>
      <c r="X366" s="16">
        <f t="shared" si="17"/>
        <v>808800.00320000004</v>
      </c>
      <c r="Y366" s="12"/>
      <c r="Z366" s="18">
        <v>2014</v>
      </c>
      <c r="AA366" s="12" t="s">
        <v>991</v>
      </c>
    </row>
    <row r="367" spans="1:27" ht="63.75" customHeight="1" x14ac:dyDescent="0.2">
      <c r="A367" s="110" t="s">
        <v>832</v>
      </c>
      <c r="B367" s="3" t="s">
        <v>36</v>
      </c>
      <c r="C367" s="10" t="s">
        <v>837</v>
      </c>
      <c r="D367" s="10" t="s">
        <v>838</v>
      </c>
      <c r="E367" s="10" t="s">
        <v>839</v>
      </c>
      <c r="F367" s="10" t="s">
        <v>838</v>
      </c>
      <c r="G367" s="10" t="s">
        <v>839</v>
      </c>
      <c r="H367" s="39" t="s">
        <v>842</v>
      </c>
      <c r="I367" s="10" t="s">
        <v>843</v>
      </c>
      <c r="J367" s="12" t="s">
        <v>610</v>
      </c>
      <c r="K367" s="13">
        <v>50</v>
      </c>
      <c r="L367" s="2">
        <v>710000000</v>
      </c>
      <c r="M367" s="3" t="s">
        <v>33</v>
      </c>
      <c r="N367" s="2" t="s">
        <v>685</v>
      </c>
      <c r="O367" s="12" t="s">
        <v>126</v>
      </c>
      <c r="P367" s="12"/>
      <c r="Q367" s="14" t="s">
        <v>821</v>
      </c>
      <c r="R367" s="14" t="s">
        <v>112</v>
      </c>
      <c r="S367" s="12"/>
      <c r="T367" s="12"/>
      <c r="U367" s="37"/>
      <c r="V367" s="37"/>
      <c r="W367" s="20">
        <v>0</v>
      </c>
      <c r="X367" s="40">
        <f t="shared" si="17"/>
        <v>0</v>
      </c>
      <c r="Y367" s="41"/>
      <c r="Z367" s="18">
        <v>2014</v>
      </c>
      <c r="AA367" s="12"/>
    </row>
    <row r="368" spans="1:27" ht="63.75" customHeight="1" x14ac:dyDescent="0.2">
      <c r="A368" s="110" t="s">
        <v>992</v>
      </c>
      <c r="B368" s="3" t="s">
        <v>36</v>
      </c>
      <c r="C368" s="10" t="s">
        <v>837</v>
      </c>
      <c r="D368" s="10" t="s">
        <v>838</v>
      </c>
      <c r="E368" s="10" t="s">
        <v>839</v>
      </c>
      <c r="F368" s="10" t="s">
        <v>838</v>
      </c>
      <c r="G368" s="10" t="s">
        <v>839</v>
      </c>
      <c r="H368" s="39" t="s">
        <v>1006</v>
      </c>
      <c r="I368" s="10" t="s">
        <v>993</v>
      </c>
      <c r="J368" s="12" t="s">
        <v>610</v>
      </c>
      <c r="K368" s="13">
        <v>50</v>
      </c>
      <c r="L368" s="2">
        <v>710000000</v>
      </c>
      <c r="M368" s="3" t="s">
        <v>33</v>
      </c>
      <c r="N368" s="46" t="s">
        <v>895</v>
      </c>
      <c r="O368" s="12" t="s">
        <v>126</v>
      </c>
      <c r="P368" s="12"/>
      <c r="Q368" s="14" t="s">
        <v>821</v>
      </c>
      <c r="R368" s="14" t="s">
        <v>112</v>
      </c>
      <c r="S368" s="12"/>
      <c r="T368" s="12"/>
      <c r="U368" s="37"/>
      <c r="V368" s="37"/>
      <c r="W368" s="20">
        <v>350000</v>
      </c>
      <c r="X368" s="40">
        <f t="shared" si="17"/>
        <v>392000.00000000006</v>
      </c>
      <c r="Y368" s="37"/>
      <c r="Z368" s="18">
        <v>2014</v>
      </c>
      <c r="AA368" s="12" t="s">
        <v>991</v>
      </c>
    </row>
    <row r="369" spans="1:27" ht="63.75" customHeight="1" x14ac:dyDescent="0.2">
      <c r="A369" s="110" t="s">
        <v>833</v>
      </c>
      <c r="B369" s="3" t="s">
        <v>36</v>
      </c>
      <c r="C369" s="3" t="s">
        <v>750</v>
      </c>
      <c r="D369" s="12" t="s">
        <v>751</v>
      </c>
      <c r="E369" s="12" t="s">
        <v>844</v>
      </c>
      <c r="F369" s="2" t="s">
        <v>751</v>
      </c>
      <c r="G369" s="12" t="s">
        <v>844</v>
      </c>
      <c r="H369" s="12" t="s">
        <v>845</v>
      </c>
      <c r="I369" s="12" t="s">
        <v>846</v>
      </c>
      <c r="J369" s="12" t="s">
        <v>609</v>
      </c>
      <c r="K369" s="13">
        <v>50</v>
      </c>
      <c r="L369" s="2">
        <v>710000000</v>
      </c>
      <c r="M369" s="3" t="s">
        <v>33</v>
      </c>
      <c r="N369" s="2" t="s">
        <v>685</v>
      </c>
      <c r="O369" s="12" t="s">
        <v>125</v>
      </c>
      <c r="P369" s="12"/>
      <c r="Q369" s="14" t="s">
        <v>821</v>
      </c>
      <c r="R369" s="14" t="s">
        <v>112</v>
      </c>
      <c r="S369" s="12"/>
      <c r="T369" s="12"/>
      <c r="U369" s="12"/>
      <c r="V369" s="12"/>
      <c r="W369" s="12">
        <v>2197745</v>
      </c>
      <c r="X369" s="17">
        <f t="shared" si="17"/>
        <v>2461474.4000000004</v>
      </c>
      <c r="Y369" s="17"/>
      <c r="Z369" s="18">
        <v>2014</v>
      </c>
      <c r="AA369" s="12"/>
    </row>
    <row r="370" spans="1:27" ht="63.75" customHeight="1" x14ac:dyDescent="0.2">
      <c r="A370" s="110" t="s">
        <v>834</v>
      </c>
      <c r="B370" s="3" t="s">
        <v>36</v>
      </c>
      <c r="C370" s="3" t="s">
        <v>847</v>
      </c>
      <c r="D370" s="12" t="s">
        <v>848</v>
      </c>
      <c r="E370" s="12" t="s">
        <v>849</v>
      </c>
      <c r="F370" s="12" t="s">
        <v>848</v>
      </c>
      <c r="G370" s="12" t="s">
        <v>850</v>
      </c>
      <c r="H370" s="12" t="s">
        <v>851</v>
      </c>
      <c r="I370" s="12" t="s">
        <v>852</v>
      </c>
      <c r="J370" s="12" t="s">
        <v>609</v>
      </c>
      <c r="K370" s="13">
        <v>50</v>
      </c>
      <c r="L370" s="2">
        <v>710000000</v>
      </c>
      <c r="M370" s="3" t="s">
        <v>33</v>
      </c>
      <c r="N370" s="2" t="s">
        <v>685</v>
      </c>
      <c r="O370" s="12" t="s">
        <v>125</v>
      </c>
      <c r="P370" s="12"/>
      <c r="Q370" s="14" t="s">
        <v>821</v>
      </c>
      <c r="R370" s="14" t="s">
        <v>112</v>
      </c>
      <c r="S370" s="12"/>
      <c r="T370" s="12"/>
      <c r="U370" s="12"/>
      <c r="V370" s="12"/>
      <c r="W370" s="15">
        <v>9600000</v>
      </c>
      <c r="X370" s="16">
        <f t="shared" si="17"/>
        <v>10752000.000000002</v>
      </c>
      <c r="Y370" s="17"/>
      <c r="Z370" s="18">
        <v>2014</v>
      </c>
      <c r="AA370" s="12"/>
    </row>
    <row r="371" spans="1:27" ht="63.75" customHeight="1" x14ac:dyDescent="0.2">
      <c r="A371" s="110" t="s">
        <v>835</v>
      </c>
      <c r="B371" s="3" t="s">
        <v>36</v>
      </c>
      <c r="C371" s="3" t="s">
        <v>853</v>
      </c>
      <c r="D371" s="12" t="s">
        <v>854</v>
      </c>
      <c r="E371" s="12" t="s">
        <v>855</v>
      </c>
      <c r="F371" s="12" t="s">
        <v>856</v>
      </c>
      <c r="G371" s="12" t="s">
        <v>857</v>
      </c>
      <c r="H371" s="12" t="s">
        <v>858</v>
      </c>
      <c r="I371" s="12" t="s">
        <v>859</v>
      </c>
      <c r="J371" s="12" t="s">
        <v>609</v>
      </c>
      <c r="K371" s="13">
        <v>50</v>
      </c>
      <c r="L371" s="2">
        <v>710000000</v>
      </c>
      <c r="M371" s="3" t="s">
        <v>33</v>
      </c>
      <c r="N371" s="2" t="s">
        <v>685</v>
      </c>
      <c r="O371" s="12" t="s">
        <v>125</v>
      </c>
      <c r="P371" s="12"/>
      <c r="Q371" s="14" t="s">
        <v>821</v>
      </c>
      <c r="R371" s="14" t="s">
        <v>112</v>
      </c>
      <c r="S371" s="12"/>
      <c r="T371" s="12"/>
      <c r="U371" s="12"/>
      <c r="V371" s="12"/>
      <c r="W371" s="15">
        <v>0</v>
      </c>
      <c r="X371" s="16">
        <f t="shared" si="17"/>
        <v>0</v>
      </c>
      <c r="Y371" s="17"/>
      <c r="Z371" s="18">
        <v>2014</v>
      </c>
      <c r="AA371" s="12"/>
    </row>
    <row r="372" spans="1:27" ht="63.75" customHeight="1" x14ac:dyDescent="0.2">
      <c r="A372" s="110" t="s">
        <v>994</v>
      </c>
      <c r="B372" s="3" t="s">
        <v>36</v>
      </c>
      <c r="C372" s="3" t="s">
        <v>853</v>
      </c>
      <c r="D372" s="12" t="s">
        <v>854</v>
      </c>
      <c r="E372" s="12" t="s">
        <v>855</v>
      </c>
      <c r="F372" s="12" t="s">
        <v>856</v>
      </c>
      <c r="G372" s="12" t="s">
        <v>857</v>
      </c>
      <c r="H372" s="12" t="s">
        <v>858</v>
      </c>
      <c r="I372" s="12" t="s">
        <v>859</v>
      </c>
      <c r="J372" s="12" t="s">
        <v>610</v>
      </c>
      <c r="K372" s="13">
        <v>50</v>
      </c>
      <c r="L372" s="2">
        <v>710000000</v>
      </c>
      <c r="M372" s="3" t="s">
        <v>33</v>
      </c>
      <c r="N372" s="46" t="s">
        <v>895</v>
      </c>
      <c r="O372" s="12" t="s">
        <v>125</v>
      </c>
      <c r="P372" s="12"/>
      <c r="Q372" s="14" t="s">
        <v>821</v>
      </c>
      <c r="R372" s="14" t="s">
        <v>112</v>
      </c>
      <c r="S372" s="12"/>
      <c r="T372" s="12"/>
      <c r="U372" s="12"/>
      <c r="V372" s="12"/>
      <c r="W372" s="15">
        <v>224200</v>
      </c>
      <c r="X372" s="16">
        <f t="shared" si="17"/>
        <v>251104.00000000003</v>
      </c>
      <c r="Y372" s="12"/>
      <c r="Z372" s="18">
        <v>2014</v>
      </c>
      <c r="AA372" s="12" t="s">
        <v>995</v>
      </c>
    </row>
    <row r="373" spans="1:27" ht="63.75" customHeight="1" x14ac:dyDescent="0.2">
      <c r="A373" s="110" t="s">
        <v>836</v>
      </c>
      <c r="B373" s="3" t="s">
        <v>36</v>
      </c>
      <c r="C373" s="137" t="s">
        <v>860</v>
      </c>
      <c r="D373" s="137" t="s">
        <v>861</v>
      </c>
      <c r="E373" s="12" t="s">
        <v>862</v>
      </c>
      <c r="F373" s="137" t="s">
        <v>861</v>
      </c>
      <c r="G373" s="12" t="s">
        <v>862</v>
      </c>
      <c r="H373" s="12" t="s">
        <v>863</v>
      </c>
      <c r="I373" s="12" t="s">
        <v>864</v>
      </c>
      <c r="J373" s="12" t="s">
        <v>609</v>
      </c>
      <c r="K373" s="13">
        <v>50</v>
      </c>
      <c r="L373" s="2">
        <v>710000000</v>
      </c>
      <c r="M373" s="3" t="s">
        <v>33</v>
      </c>
      <c r="N373" s="2" t="s">
        <v>685</v>
      </c>
      <c r="O373" s="12" t="s">
        <v>125</v>
      </c>
      <c r="P373" s="12"/>
      <c r="Q373" s="14" t="s">
        <v>821</v>
      </c>
      <c r="R373" s="14" t="s">
        <v>112</v>
      </c>
      <c r="S373" s="12"/>
      <c r="T373" s="12"/>
      <c r="U373" s="12"/>
      <c r="V373" s="12"/>
      <c r="W373" s="15">
        <v>8640000</v>
      </c>
      <c r="X373" s="16">
        <f t="shared" si="17"/>
        <v>9676800</v>
      </c>
      <c r="Y373" s="17"/>
      <c r="Z373" s="18">
        <v>2014</v>
      </c>
      <c r="AA373" s="12"/>
    </row>
    <row r="374" spans="1:27" ht="63.75" customHeight="1" x14ac:dyDescent="0.2">
      <c r="A374" s="110" t="s">
        <v>868</v>
      </c>
      <c r="B374" s="4" t="s">
        <v>36</v>
      </c>
      <c r="C374" s="5" t="s">
        <v>872</v>
      </c>
      <c r="D374" s="10" t="s">
        <v>873</v>
      </c>
      <c r="E374" s="10" t="s">
        <v>874</v>
      </c>
      <c r="F374" s="42" t="s">
        <v>875</v>
      </c>
      <c r="G374" s="43" t="s">
        <v>876</v>
      </c>
      <c r="H374" s="43" t="s">
        <v>877</v>
      </c>
      <c r="I374" s="43" t="s">
        <v>878</v>
      </c>
      <c r="J374" s="24" t="s">
        <v>609</v>
      </c>
      <c r="K374" s="24">
        <v>80</v>
      </c>
      <c r="L374" s="2">
        <v>710000000</v>
      </c>
      <c r="M374" s="3" t="s">
        <v>33</v>
      </c>
      <c r="N374" s="2" t="s">
        <v>879</v>
      </c>
      <c r="O374" s="4" t="s">
        <v>66</v>
      </c>
      <c r="P374" s="24"/>
      <c r="Q374" s="4" t="s">
        <v>70</v>
      </c>
      <c r="R374" s="4" t="s">
        <v>880</v>
      </c>
      <c r="S374" s="24"/>
      <c r="T374" s="2"/>
      <c r="U374" s="25"/>
      <c r="V374" s="90"/>
      <c r="W374" s="142">
        <v>15655680</v>
      </c>
      <c r="X374" s="90">
        <f>W374*1.12</f>
        <v>17534361.600000001</v>
      </c>
      <c r="Y374" s="156"/>
      <c r="Z374" s="115">
        <v>2014</v>
      </c>
      <c r="AA374" s="24"/>
    </row>
    <row r="375" spans="1:27" ht="63.75" customHeight="1" x14ac:dyDescent="0.2">
      <c r="A375" s="110" t="s">
        <v>869</v>
      </c>
      <c r="B375" s="4" t="s">
        <v>36</v>
      </c>
      <c r="C375" s="5" t="s">
        <v>881</v>
      </c>
      <c r="D375" s="10" t="s">
        <v>882</v>
      </c>
      <c r="E375" s="10" t="s">
        <v>883</v>
      </c>
      <c r="F375" s="42" t="s">
        <v>882</v>
      </c>
      <c r="G375" s="43" t="s">
        <v>883</v>
      </c>
      <c r="H375" s="43" t="s">
        <v>884</v>
      </c>
      <c r="I375" s="43" t="s">
        <v>885</v>
      </c>
      <c r="J375" s="24" t="s">
        <v>30</v>
      </c>
      <c r="K375" s="24">
        <v>0</v>
      </c>
      <c r="L375" s="2">
        <v>710000000</v>
      </c>
      <c r="M375" s="3" t="s">
        <v>33</v>
      </c>
      <c r="N375" s="2" t="s">
        <v>810</v>
      </c>
      <c r="O375" s="4" t="s">
        <v>893</v>
      </c>
      <c r="P375" s="24"/>
      <c r="Q375" s="4" t="s">
        <v>70</v>
      </c>
      <c r="R375" s="4" t="s">
        <v>880</v>
      </c>
      <c r="S375" s="24"/>
      <c r="T375" s="2"/>
      <c r="U375" s="25"/>
      <c r="V375" s="90"/>
      <c r="W375" s="142">
        <v>30832000</v>
      </c>
      <c r="X375" s="90">
        <v>30832000</v>
      </c>
      <c r="Y375" s="156"/>
      <c r="Z375" s="115">
        <v>2014</v>
      </c>
      <c r="AA375" s="24"/>
    </row>
    <row r="376" spans="1:27" ht="63.75" customHeight="1" x14ac:dyDescent="0.2">
      <c r="A376" s="110" t="s">
        <v>870</v>
      </c>
      <c r="B376" s="4" t="s">
        <v>36</v>
      </c>
      <c r="C376" s="5" t="s">
        <v>886</v>
      </c>
      <c r="D376" s="10" t="s">
        <v>873</v>
      </c>
      <c r="E376" s="10" t="s">
        <v>874</v>
      </c>
      <c r="F376" s="42" t="s">
        <v>887</v>
      </c>
      <c r="G376" s="43" t="s">
        <v>888</v>
      </c>
      <c r="H376" s="43" t="s">
        <v>889</v>
      </c>
      <c r="I376" s="43" t="s">
        <v>890</v>
      </c>
      <c r="J376" s="24" t="s">
        <v>609</v>
      </c>
      <c r="K376" s="24">
        <v>0</v>
      </c>
      <c r="L376" s="2">
        <v>710000000</v>
      </c>
      <c r="M376" s="3" t="s">
        <v>33</v>
      </c>
      <c r="N376" s="2" t="s">
        <v>685</v>
      </c>
      <c r="O376" s="4" t="s">
        <v>66</v>
      </c>
      <c r="P376" s="24"/>
      <c r="Q376" s="4" t="s">
        <v>70</v>
      </c>
      <c r="R376" s="4" t="s">
        <v>880</v>
      </c>
      <c r="S376" s="24"/>
      <c r="T376" s="2"/>
      <c r="U376" s="25"/>
      <c r="V376" s="90"/>
      <c r="W376" s="142">
        <v>15000000</v>
      </c>
      <c r="X376" s="90">
        <f>W376*1.12</f>
        <v>16800000</v>
      </c>
      <c r="Y376" s="156"/>
      <c r="Z376" s="115">
        <v>2014</v>
      </c>
      <c r="AA376" s="24"/>
    </row>
    <row r="377" spans="1:27" ht="114.75" customHeight="1" x14ac:dyDescent="0.2">
      <c r="A377" s="110" t="s">
        <v>871</v>
      </c>
      <c r="B377" s="4" t="s">
        <v>36</v>
      </c>
      <c r="C377" s="5" t="s">
        <v>872</v>
      </c>
      <c r="D377" s="10" t="s">
        <v>873</v>
      </c>
      <c r="E377" s="10" t="s">
        <v>874</v>
      </c>
      <c r="F377" s="42" t="s">
        <v>875</v>
      </c>
      <c r="G377" s="43" t="s">
        <v>876</v>
      </c>
      <c r="H377" s="43" t="s">
        <v>891</v>
      </c>
      <c r="I377" s="43" t="s">
        <v>892</v>
      </c>
      <c r="J377" s="24" t="s">
        <v>609</v>
      </c>
      <c r="K377" s="24">
        <v>80</v>
      </c>
      <c r="L377" s="2">
        <v>710000000</v>
      </c>
      <c r="M377" s="3" t="s">
        <v>33</v>
      </c>
      <c r="N377" s="2" t="s">
        <v>879</v>
      </c>
      <c r="O377" s="4" t="s">
        <v>66</v>
      </c>
      <c r="P377" s="24"/>
      <c r="Q377" s="4" t="s">
        <v>70</v>
      </c>
      <c r="R377" s="4" t="s">
        <v>880</v>
      </c>
      <c r="S377" s="24"/>
      <c r="T377" s="2"/>
      <c r="U377" s="25"/>
      <c r="V377" s="90"/>
      <c r="W377" s="142">
        <v>11804800</v>
      </c>
      <c r="X377" s="90">
        <f>W377*1.12</f>
        <v>13221376.000000002</v>
      </c>
      <c r="Y377" s="156"/>
      <c r="Z377" s="115">
        <v>2014</v>
      </c>
      <c r="AA377" s="24"/>
    </row>
    <row r="378" spans="1:27" ht="63.75" customHeight="1" x14ac:dyDescent="0.25">
      <c r="A378" s="110" t="s">
        <v>905</v>
      </c>
      <c r="B378" s="4" t="s">
        <v>36</v>
      </c>
      <c r="C378" s="157" t="s">
        <v>906</v>
      </c>
      <c r="D378" s="4" t="s">
        <v>907</v>
      </c>
      <c r="E378" s="51" t="s">
        <v>908</v>
      </c>
      <c r="F378" s="4" t="s">
        <v>909</v>
      </c>
      <c r="G378" s="4" t="s">
        <v>910</v>
      </c>
      <c r="H378" s="4" t="s">
        <v>911</v>
      </c>
      <c r="I378" s="4" t="s">
        <v>910</v>
      </c>
      <c r="J378" s="4" t="s">
        <v>609</v>
      </c>
      <c r="K378" s="24">
        <v>0</v>
      </c>
      <c r="L378" s="2">
        <v>710000000</v>
      </c>
      <c r="M378" s="3" t="s">
        <v>912</v>
      </c>
      <c r="N378" s="115" t="s">
        <v>685</v>
      </c>
      <c r="O378" s="44" t="s">
        <v>66</v>
      </c>
      <c r="P378" s="24"/>
      <c r="Q378" s="4" t="s">
        <v>70</v>
      </c>
      <c r="R378" s="4" t="s">
        <v>31</v>
      </c>
      <c r="S378" s="158"/>
      <c r="T378" s="158"/>
      <c r="U378" s="158"/>
      <c r="V378" s="158"/>
      <c r="W378" s="89">
        <v>12961250</v>
      </c>
      <c r="X378" s="89">
        <f t="shared" ref="X378" si="18">W378*1.12</f>
        <v>14516600.000000002</v>
      </c>
      <c r="Y378" s="159"/>
      <c r="Z378" s="115">
        <v>2014</v>
      </c>
      <c r="AA378" s="160"/>
    </row>
    <row r="379" spans="1:27" ht="89.25" customHeight="1" x14ac:dyDescent="0.2">
      <c r="A379" s="110" t="s">
        <v>942</v>
      </c>
      <c r="B379" s="4" t="s">
        <v>36</v>
      </c>
      <c r="C379" s="45" t="s">
        <v>913</v>
      </c>
      <c r="D379" s="45" t="s">
        <v>914</v>
      </c>
      <c r="E379" s="45" t="s">
        <v>915</v>
      </c>
      <c r="F379" s="45" t="s">
        <v>914</v>
      </c>
      <c r="G379" s="45" t="s">
        <v>915</v>
      </c>
      <c r="H379" s="45" t="s">
        <v>916</v>
      </c>
      <c r="I379" s="45" t="s">
        <v>917</v>
      </c>
      <c r="J379" s="45" t="s">
        <v>30</v>
      </c>
      <c r="K379" s="150">
        <v>70</v>
      </c>
      <c r="L379" s="2">
        <v>710000000</v>
      </c>
      <c r="M379" s="3" t="s">
        <v>912</v>
      </c>
      <c r="N379" s="46" t="s">
        <v>895</v>
      </c>
      <c r="O379" s="46" t="s">
        <v>66</v>
      </c>
      <c r="P379" s="47"/>
      <c r="Q379" s="4" t="s">
        <v>70</v>
      </c>
      <c r="R379" s="4" t="s">
        <v>467</v>
      </c>
      <c r="S379" s="46"/>
      <c r="T379" s="46"/>
      <c r="U379" s="46"/>
      <c r="V379" s="47"/>
      <c r="W379" s="149">
        <f>1096020</f>
        <v>1096020</v>
      </c>
      <c r="X379" s="91">
        <f>W379*1.12</f>
        <v>1227542.4000000001</v>
      </c>
      <c r="Y379" s="46"/>
      <c r="Z379" s="46">
        <v>2014</v>
      </c>
      <c r="AA379" s="46"/>
    </row>
    <row r="380" spans="1:27" ht="89.25" customHeight="1" x14ac:dyDescent="0.2">
      <c r="A380" s="110" t="s">
        <v>943</v>
      </c>
      <c r="B380" s="4" t="s">
        <v>36</v>
      </c>
      <c r="C380" s="45" t="s">
        <v>913</v>
      </c>
      <c r="D380" s="45" t="s">
        <v>914</v>
      </c>
      <c r="E380" s="45" t="s">
        <v>915</v>
      </c>
      <c r="F380" s="45" t="s">
        <v>914</v>
      </c>
      <c r="G380" s="45" t="s">
        <v>915</v>
      </c>
      <c r="H380" s="45" t="s">
        <v>918</v>
      </c>
      <c r="I380" s="45" t="s">
        <v>919</v>
      </c>
      <c r="J380" s="45" t="s">
        <v>30</v>
      </c>
      <c r="K380" s="150">
        <v>70</v>
      </c>
      <c r="L380" s="2">
        <v>710000000</v>
      </c>
      <c r="M380" s="3" t="s">
        <v>912</v>
      </c>
      <c r="N380" s="46" t="s">
        <v>895</v>
      </c>
      <c r="O380" s="46" t="s">
        <v>66</v>
      </c>
      <c r="P380" s="47"/>
      <c r="Q380" s="4" t="s">
        <v>70</v>
      </c>
      <c r="R380" s="4" t="s">
        <v>467</v>
      </c>
      <c r="S380" s="46"/>
      <c r="T380" s="46"/>
      <c r="U380" s="46"/>
      <c r="V380" s="47"/>
      <c r="W380" s="149">
        <f>5683080</f>
        <v>5683080</v>
      </c>
      <c r="X380" s="91">
        <f>W380*1</f>
        <v>5683080</v>
      </c>
      <c r="Y380" s="46"/>
      <c r="Z380" s="46">
        <v>2014</v>
      </c>
      <c r="AA380" s="46"/>
    </row>
    <row r="381" spans="1:27" ht="63.75" customHeight="1" x14ac:dyDescent="0.2">
      <c r="A381" s="110" t="s">
        <v>944</v>
      </c>
      <c r="B381" s="4" t="s">
        <v>36</v>
      </c>
      <c r="C381" s="45" t="s">
        <v>920</v>
      </c>
      <c r="D381" s="45" t="s">
        <v>921</v>
      </c>
      <c r="E381" s="45" t="s">
        <v>922</v>
      </c>
      <c r="F381" s="45" t="s">
        <v>923</v>
      </c>
      <c r="G381" s="45" t="s">
        <v>924</v>
      </c>
      <c r="H381" s="45" t="s">
        <v>925</v>
      </c>
      <c r="I381" s="48" t="s">
        <v>926</v>
      </c>
      <c r="J381" s="45" t="s">
        <v>609</v>
      </c>
      <c r="K381" s="150">
        <v>0</v>
      </c>
      <c r="L381" s="2">
        <v>710000000</v>
      </c>
      <c r="M381" s="3" t="s">
        <v>912</v>
      </c>
      <c r="N381" s="46" t="s">
        <v>895</v>
      </c>
      <c r="O381" s="14" t="s">
        <v>66</v>
      </c>
      <c r="P381" s="155"/>
      <c r="Q381" s="4" t="s">
        <v>70</v>
      </c>
      <c r="R381" s="4" t="s">
        <v>467</v>
      </c>
      <c r="S381" s="14"/>
      <c r="T381" s="14"/>
      <c r="U381" s="14"/>
      <c r="V381" s="155"/>
      <c r="W381" s="149">
        <f>31348500-1096200-5683800</f>
        <v>24568500</v>
      </c>
      <c r="X381" s="91">
        <f>W381*1.12</f>
        <v>27516720.000000004</v>
      </c>
      <c r="Y381" s="14"/>
      <c r="Z381" s="14">
        <v>2014</v>
      </c>
      <c r="AA381" s="14"/>
    </row>
    <row r="382" spans="1:27" ht="63.75" customHeight="1" x14ac:dyDescent="0.2">
      <c r="A382" s="110" t="s">
        <v>945</v>
      </c>
      <c r="B382" s="4" t="s">
        <v>36</v>
      </c>
      <c r="C382" s="45" t="s">
        <v>927</v>
      </c>
      <c r="D382" s="45" t="s">
        <v>928</v>
      </c>
      <c r="E382" s="45" t="s">
        <v>929</v>
      </c>
      <c r="F382" s="45" t="s">
        <v>930</v>
      </c>
      <c r="G382" s="45" t="s">
        <v>931</v>
      </c>
      <c r="H382" s="45" t="s">
        <v>932</v>
      </c>
      <c r="I382" s="45" t="s">
        <v>933</v>
      </c>
      <c r="J382" s="45" t="s">
        <v>610</v>
      </c>
      <c r="K382" s="150">
        <v>70</v>
      </c>
      <c r="L382" s="2">
        <v>710000000</v>
      </c>
      <c r="M382" s="3" t="s">
        <v>912</v>
      </c>
      <c r="N382" s="46" t="s">
        <v>895</v>
      </c>
      <c r="O382" s="44" t="s">
        <v>66</v>
      </c>
      <c r="P382" s="49"/>
      <c r="Q382" s="4" t="s">
        <v>69</v>
      </c>
      <c r="R382" s="4" t="s">
        <v>467</v>
      </c>
      <c r="S382" s="50"/>
      <c r="T382" s="51"/>
      <c r="U382" s="4"/>
      <c r="V382" s="4"/>
      <c r="W382" s="149">
        <f>679000</f>
        <v>679000</v>
      </c>
      <c r="X382" s="91">
        <f>W382*1.12</f>
        <v>760480.00000000012</v>
      </c>
      <c r="Y382" s="46"/>
      <c r="Z382" s="14">
        <v>2014</v>
      </c>
      <c r="AA382" s="4"/>
    </row>
    <row r="383" spans="1:27" ht="63.75" customHeight="1" x14ac:dyDescent="0.2">
      <c r="A383" s="110" t="s">
        <v>946</v>
      </c>
      <c r="B383" s="4" t="s">
        <v>36</v>
      </c>
      <c r="C383" s="45" t="s">
        <v>934</v>
      </c>
      <c r="D383" s="45" t="s">
        <v>935</v>
      </c>
      <c r="E383" s="52" t="s">
        <v>936</v>
      </c>
      <c r="F383" s="39" t="s">
        <v>935</v>
      </c>
      <c r="G383" s="52" t="s">
        <v>936</v>
      </c>
      <c r="H383" s="39" t="s">
        <v>937</v>
      </c>
      <c r="I383" s="52" t="s">
        <v>938</v>
      </c>
      <c r="J383" s="45" t="s">
        <v>610</v>
      </c>
      <c r="K383" s="150">
        <v>20</v>
      </c>
      <c r="L383" s="2">
        <v>710000000</v>
      </c>
      <c r="M383" s="3" t="s">
        <v>912</v>
      </c>
      <c r="N383" s="46" t="s">
        <v>895</v>
      </c>
      <c r="O383" s="44" t="s">
        <v>66</v>
      </c>
      <c r="P383" s="51"/>
      <c r="Q383" s="4" t="s">
        <v>69</v>
      </c>
      <c r="R383" s="4" t="s">
        <v>467</v>
      </c>
      <c r="S383" s="50"/>
      <c r="T383" s="51"/>
      <c r="U383" s="4"/>
      <c r="V383" s="4"/>
      <c r="W383" s="149">
        <v>400000</v>
      </c>
      <c r="X383" s="91">
        <f>W383*1.12</f>
        <v>448000.00000000006</v>
      </c>
      <c r="Y383" s="46"/>
      <c r="Z383" s="14">
        <v>2014</v>
      </c>
      <c r="AA383" s="4"/>
    </row>
    <row r="384" spans="1:27" ht="63.75" customHeight="1" x14ac:dyDescent="0.2">
      <c r="A384" s="110" t="s">
        <v>947</v>
      </c>
      <c r="B384" s="4" t="s">
        <v>36</v>
      </c>
      <c r="C384" s="45" t="s">
        <v>920</v>
      </c>
      <c r="D384" s="45" t="s">
        <v>921</v>
      </c>
      <c r="E384" s="45" t="s">
        <v>922</v>
      </c>
      <c r="F384" s="45" t="s">
        <v>923</v>
      </c>
      <c r="G384" s="45" t="s">
        <v>924</v>
      </c>
      <c r="H384" s="45" t="s">
        <v>939</v>
      </c>
      <c r="I384" s="45" t="s">
        <v>940</v>
      </c>
      <c r="J384" s="45" t="s">
        <v>609</v>
      </c>
      <c r="K384" s="150">
        <v>5</v>
      </c>
      <c r="L384" s="2">
        <v>710000000</v>
      </c>
      <c r="M384" s="3" t="s">
        <v>912</v>
      </c>
      <c r="N384" s="46" t="s">
        <v>895</v>
      </c>
      <c r="O384" s="46" t="s">
        <v>344</v>
      </c>
      <c r="P384" s="47"/>
      <c r="Q384" s="4" t="s">
        <v>941</v>
      </c>
      <c r="R384" s="4" t="s">
        <v>467</v>
      </c>
      <c r="S384" s="46"/>
      <c r="T384" s="46"/>
      <c r="U384" s="46"/>
      <c r="V384" s="47"/>
      <c r="W384" s="149">
        <f>(1293214.29+289071.43+502071.43+45642.85)</f>
        <v>2130000</v>
      </c>
      <c r="X384" s="91">
        <f>W384*1.12</f>
        <v>2385600</v>
      </c>
      <c r="Y384" s="46"/>
      <c r="Z384" s="14">
        <v>2014</v>
      </c>
      <c r="AA384" s="14"/>
    </row>
    <row r="385" spans="1:27" ht="63.75" customHeight="1" x14ac:dyDescent="0.2">
      <c r="A385" s="110" t="s">
        <v>985</v>
      </c>
      <c r="B385" s="4" t="s">
        <v>36</v>
      </c>
      <c r="C385" s="45" t="s">
        <v>445</v>
      </c>
      <c r="D385" s="45" t="s">
        <v>446</v>
      </c>
      <c r="E385" s="45" t="s">
        <v>447</v>
      </c>
      <c r="F385" s="45" t="s">
        <v>446</v>
      </c>
      <c r="G385" s="45" t="s">
        <v>447</v>
      </c>
      <c r="H385" s="45" t="s">
        <v>658</v>
      </c>
      <c r="I385" s="45" t="s">
        <v>987</v>
      </c>
      <c r="J385" s="45" t="s">
        <v>30</v>
      </c>
      <c r="K385" s="150">
        <v>30</v>
      </c>
      <c r="L385" s="2">
        <v>710000000</v>
      </c>
      <c r="M385" s="3" t="s">
        <v>912</v>
      </c>
      <c r="N385" s="46" t="s">
        <v>810</v>
      </c>
      <c r="O385" s="46" t="s">
        <v>125</v>
      </c>
      <c r="P385" s="47"/>
      <c r="Q385" s="4" t="s">
        <v>988</v>
      </c>
      <c r="R385" s="4" t="s">
        <v>450</v>
      </c>
      <c r="S385" s="46"/>
      <c r="T385" s="46"/>
      <c r="U385" s="46"/>
      <c r="V385" s="47"/>
      <c r="W385" s="149">
        <v>9733920</v>
      </c>
      <c r="X385" s="91">
        <v>10901990.4</v>
      </c>
      <c r="Y385" s="46"/>
      <c r="Z385" s="14" t="s">
        <v>656</v>
      </c>
      <c r="AA385" s="14"/>
    </row>
    <row r="386" spans="1:27" ht="63.75" customHeight="1" x14ac:dyDescent="0.2">
      <c r="A386" s="110" t="s">
        <v>986</v>
      </c>
      <c r="B386" s="4" t="s">
        <v>36</v>
      </c>
      <c r="C386" s="45" t="s">
        <v>445</v>
      </c>
      <c r="D386" s="45" t="s">
        <v>446</v>
      </c>
      <c r="E386" s="45" t="s">
        <v>447</v>
      </c>
      <c r="F386" s="45" t="s">
        <v>446</v>
      </c>
      <c r="G386" s="45" t="s">
        <v>447</v>
      </c>
      <c r="H386" s="45" t="s">
        <v>661</v>
      </c>
      <c r="I386" s="45" t="s">
        <v>662</v>
      </c>
      <c r="J386" s="45" t="s">
        <v>30</v>
      </c>
      <c r="K386" s="150">
        <v>30</v>
      </c>
      <c r="L386" s="2">
        <v>710000000</v>
      </c>
      <c r="M386" s="3" t="s">
        <v>912</v>
      </c>
      <c r="N386" s="46" t="s">
        <v>810</v>
      </c>
      <c r="O386" s="46" t="s">
        <v>984</v>
      </c>
      <c r="P386" s="47"/>
      <c r="Q386" s="4" t="s">
        <v>988</v>
      </c>
      <c r="R386" s="4" t="s">
        <v>450</v>
      </c>
      <c r="S386" s="46"/>
      <c r="T386" s="46"/>
      <c r="U386" s="46"/>
      <c r="V386" s="47"/>
      <c r="W386" s="149">
        <v>6793905</v>
      </c>
      <c r="X386" s="91">
        <v>7609173.6000000006</v>
      </c>
      <c r="Y386" s="46"/>
      <c r="Z386" s="14" t="s">
        <v>656</v>
      </c>
      <c r="AA386" s="14"/>
    </row>
    <row r="387" spans="1:27" ht="63.75" customHeight="1" x14ac:dyDescent="0.2">
      <c r="A387" s="110" t="s">
        <v>1003</v>
      </c>
      <c r="B387" s="3" t="s">
        <v>36</v>
      </c>
      <c r="C387" s="3" t="s">
        <v>999</v>
      </c>
      <c r="D387" s="12" t="s">
        <v>453</v>
      </c>
      <c r="E387" s="12" t="s">
        <v>454</v>
      </c>
      <c r="F387" s="12" t="s">
        <v>1000</v>
      </c>
      <c r="G387" s="12" t="s">
        <v>456</v>
      </c>
      <c r="H387" s="12" t="s">
        <v>1001</v>
      </c>
      <c r="I387" s="12" t="s">
        <v>1002</v>
      </c>
      <c r="J387" s="12" t="s">
        <v>30</v>
      </c>
      <c r="K387" s="13">
        <v>0</v>
      </c>
      <c r="L387" s="67">
        <v>710000000</v>
      </c>
      <c r="M387" s="68" t="s">
        <v>33</v>
      </c>
      <c r="N387" s="66" t="s">
        <v>895</v>
      </c>
      <c r="O387" s="12" t="s">
        <v>66</v>
      </c>
      <c r="P387" s="12"/>
      <c r="Q387" s="59" t="s">
        <v>821</v>
      </c>
      <c r="R387" s="14" t="s">
        <v>31</v>
      </c>
      <c r="S387" s="12"/>
      <c r="T387" s="12"/>
      <c r="U387" s="12"/>
      <c r="V387" s="12"/>
      <c r="W387" s="15">
        <v>6875000</v>
      </c>
      <c r="X387" s="15">
        <f>W387*1.12</f>
        <v>7700000.0000000009</v>
      </c>
      <c r="Y387" s="12"/>
      <c r="Z387" s="18">
        <v>2014</v>
      </c>
      <c r="AA387" s="12"/>
    </row>
    <row r="388" spans="1:27" ht="63.75" customHeight="1" x14ac:dyDescent="0.2">
      <c r="A388" s="110" t="s">
        <v>1103</v>
      </c>
      <c r="B388" s="2" t="s">
        <v>36</v>
      </c>
      <c r="C388" s="2" t="s">
        <v>1105</v>
      </c>
      <c r="D388" s="70" t="s">
        <v>1106</v>
      </c>
      <c r="E388" s="14" t="s">
        <v>1107</v>
      </c>
      <c r="F388" s="70" t="s">
        <v>1108</v>
      </c>
      <c r="G388" s="14" t="s">
        <v>1109</v>
      </c>
      <c r="H388" s="70" t="s">
        <v>1110</v>
      </c>
      <c r="I388" s="14" t="s">
        <v>1111</v>
      </c>
      <c r="J388" s="70" t="s">
        <v>30</v>
      </c>
      <c r="K388" s="13">
        <v>100</v>
      </c>
      <c r="L388" s="2">
        <v>710000000</v>
      </c>
      <c r="M388" s="3" t="s">
        <v>33</v>
      </c>
      <c r="N388" s="70" t="s">
        <v>1112</v>
      </c>
      <c r="O388" s="12" t="s">
        <v>66</v>
      </c>
      <c r="P388" s="70"/>
      <c r="Q388" s="74" t="s">
        <v>1113</v>
      </c>
      <c r="R388" s="2" t="s">
        <v>1114</v>
      </c>
      <c r="S388" s="70"/>
      <c r="T388" s="70"/>
      <c r="U388" s="75"/>
      <c r="V388" s="70"/>
      <c r="W388" s="28">
        <v>0</v>
      </c>
      <c r="X388" s="29">
        <f>W388*1.12</f>
        <v>0</v>
      </c>
      <c r="Y388" s="70"/>
      <c r="Z388" s="70" t="s">
        <v>1119</v>
      </c>
      <c r="AA388" s="70"/>
    </row>
    <row r="389" spans="1:27" ht="63.75" customHeight="1" x14ac:dyDescent="0.2">
      <c r="A389" s="110" t="s">
        <v>1708</v>
      </c>
      <c r="B389" s="2" t="s">
        <v>36</v>
      </c>
      <c r="C389" s="2" t="s">
        <v>1105</v>
      </c>
      <c r="D389" s="70" t="s">
        <v>1106</v>
      </c>
      <c r="E389" s="14" t="s">
        <v>1107</v>
      </c>
      <c r="F389" s="70" t="s">
        <v>1108</v>
      </c>
      <c r="G389" s="14" t="s">
        <v>1109</v>
      </c>
      <c r="H389" s="70" t="s">
        <v>1110</v>
      </c>
      <c r="I389" s="14" t="s">
        <v>1111</v>
      </c>
      <c r="J389" s="70" t="s">
        <v>30</v>
      </c>
      <c r="K389" s="13">
        <v>100</v>
      </c>
      <c r="L389" s="2">
        <v>710000000</v>
      </c>
      <c r="M389" s="3" t="s">
        <v>33</v>
      </c>
      <c r="N389" s="2" t="s">
        <v>1597</v>
      </c>
      <c r="O389" s="12" t="s">
        <v>66</v>
      </c>
      <c r="P389" s="70"/>
      <c r="Q389" s="74" t="s">
        <v>1113</v>
      </c>
      <c r="R389" s="2" t="s">
        <v>1114</v>
      </c>
      <c r="S389" s="70"/>
      <c r="T389" s="70"/>
      <c r="U389" s="75"/>
      <c r="V389" s="70"/>
      <c r="W389" s="28">
        <v>1678432</v>
      </c>
      <c r="X389" s="29">
        <f>W389</f>
        <v>1678432</v>
      </c>
      <c r="Y389" s="70"/>
      <c r="Z389" s="70" t="s">
        <v>1119</v>
      </c>
      <c r="AA389" s="70" t="s">
        <v>1709</v>
      </c>
    </row>
    <row r="390" spans="1:27" ht="100.5" customHeight="1" x14ac:dyDescent="0.2">
      <c r="A390" s="110" t="s">
        <v>1104</v>
      </c>
      <c r="B390" s="2" t="s">
        <v>36</v>
      </c>
      <c r="C390" s="2" t="s">
        <v>1105</v>
      </c>
      <c r="D390" s="70" t="s">
        <v>1106</v>
      </c>
      <c r="E390" s="14" t="s">
        <v>1107</v>
      </c>
      <c r="F390" s="70" t="s">
        <v>1108</v>
      </c>
      <c r="G390" s="14" t="s">
        <v>1109</v>
      </c>
      <c r="H390" s="70" t="s">
        <v>1115</v>
      </c>
      <c r="I390" s="14" t="s">
        <v>1116</v>
      </c>
      <c r="J390" s="70" t="s">
        <v>30</v>
      </c>
      <c r="K390" s="13">
        <v>100</v>
      </c>
      <c r="L390" s="2">
        <v>710000000</v>
      </c>
      <c r="M390" s="3" t="s">
        <v>33</v>
      </c>
      <c r="N390" s="70" t="s">
        <v>1117</v>
      </c>
      <c r="O390" s="70" t="s">
        <v>344</v>
      </c>
      <c r="P390" s="70"/>
      <c r="Q390" s="74" t="s">
        <v>1118</v>
      </c>
      <c r="R390" s="2" t="s">
        <v>1114</v>
      </c>
      <c r="S390" s="70"/>
      <c r="T390" s="70"/>
      <c r="U390" s="75"/>
      <c r="V390" s="70"/>
      <c r="W390" s="28">
        <v>0</v>
      </c>
      <c r="X390" s="29">
        <f>W390*1.12</f>
        <v>0</v>
      </c>
      <c r="Y390" s="70"/>
      <c r="Z390" s="70" t="s">
        <v>1120</v>
      </c>
      <c r="AA390" s="70"/>
    </row>
    <row r="391" spans="1:27" ht="100.5" customHeight="1" x14ac:dyDescent="0.2">
      <c r="A391" s="110" t="s">
        <v>1627</v>
      </c>
      <c r="B391" s="2" t="s">
        <v>36</v>
      </c>
      <c r="C391" s="2" t="s">
        <v>1105</v>
      </c>
      <c r="D391" s="70" t="s">
        <v>1106</v>
      </c>
      <c r="E391" s="14" t="s">
        <v>1107</v>
      </c>
      <c r="F391" s="70" t="s">
        <v>1108</v>
      </c>
      <c r="G391" s="14" t="s">
        <v>1109</v>
      </c>
      <c r="H391" s="70" t="s">
        <v>1115</v>
      </c>
      <c r="I391" s="14" t="s">
        <v>1116</v>
      </c>
      <c r="J391" s="70" t="s">
        <v>30</v>
      </c>
      <c r="K391" s="13">
        <v>100</v>
      </c>
      <c r="L391" s="2">
        <v>710000000</v>
      </c>
      <c r="M391" s="3" t="s">
        <v>33</v>
      </c>
      <c r="N391" s="70" t="s">
        <v>1117</v>
      </c>
      <c r="O391" s="70" t="s">
        <v>344</v>
      </c>
      <c r="P391" s="70"/>
      <c r="Q391" s="74" t="s">
        <v>1118</v>
      </c>
      <c r="R391" s="2" t="s">
        <v>1114</v>
      </c>
      <c r="S391" s="70"/>
      <c r="T391" s="70"/>
      <c r="U391" s="75"/>
      <c r="V391" s="70"/>
      <c r="W391" s="28">
        <v>502515</v>
      </c>
      <c r="X391" s="28">
        <v>502515</v>
      </c>
      <c r="Y391" s="70"/>
      <c r="Z391" s="70" t="s">
        <v>1120</v>
      </c>
      <c r="AA391" s="2" t="s">
        <v>1628</v>
      </c>
    </row>
    <row r="392" spans="1:27" ht="63.75" customHeight="1" x14ac:dyDescent="0.2">
      <c r="A392" s="110" t="s">
        <v>1577</v>
      </c>
      <c r="B392" s="127" t="s">
        <v>36</v>
      </c>
      <c r="C392" s="129" t="s">
        <v>1585</v>
      </c>
      <c r="D392" s="129" t="s">
        <v>1586</v>
      </c>
      <c r="E392" s="129" t="s">
        <v>1587</v>
      </c>
      <c r="F392" s="129" t="s">
        <v>1586</v>
      </c>
      <c r="G392" s="129" t="s">
        <v>1587</v>
      </c>
      <c r="H392" s="129" t="s">
        <v>1588</v>
      </c>
      <c r="I392" s="129" t="s">
        <v>1589</v>
      </c>
      <c r="J392" s="129" t="s">
        <v>609</v>
      </c>
      <c r="K392" s="4">
        <v>80</v>
      </c>
      <c r="L392" s="2">
        <v>231010000</v>
      </c>
      <c r="M392" s="3" t="s">
        <v>1548</v>
      </c>
      <c r="N392" s="14" t="s">
        <v>1549</v>
      </c>
      <c r="O392" s="129" t="s">
        <v>67</v>
      </c>
      <c r="P392" s="4"/>
      <c r="Q392" s="3" t="s">
        <v>821</v>
      </c>
      <c r="R392" s="4" t="s">
        <v>561</v>
      </c>
      <c r="S392" s="24"/>
      <c r="T392" s="24"/>
      <c r="U392" s="89"/>
      <c r="V392" s="121"/>
      <c r="W392" s="89">
        <v>0</v>
      </c>
      <c r="X392" s="89">
        <v>0</v>
      </c>
      <c r="Y392" s="24"/>
      <c r="Z392" s="141">
        <v>2014</v>
      </c>
      <c r="AA392" s="24"/>
    </row>
    <row r="393" spans="1:27" ht="63.75" customHeight="1" x14ac:dyDescent="0.2">
      <c r="A393" s="110" t="s">
        <v>1803</v>
      </c>
      <c r="B393" s="127" t="s">
        <v>36</v>
      </c>
      <c r="C393" s="129" t="s">
        <v>1585</v>
      </c>
      <c r="D393" s="129" t="s">
        <v>1586</v>
      </c>
      <c r="E393" s="129" t="s">
        <v>1587</v>
      </c>
      <c r="F393" s="129" t="s">
        <v>1586</v>
      </c>
      <c r="G393" s="129" t="s">
        <v>1587</v>
      </c>
      <c r="H393" s="129" t="s">
        <v>1588</v>
      </c>
      <c r="I393" s="129" t="s">
        <v>1589</v>
      </c>
      <c r="J393" s="129" t="s">
        <v>1657</v>
      </c>
      <c r="K393" s="4">
        <v>80</v>
      </c>
      <c r="L393" s="2">
        <v>231010000</v>
      </c>
      <c r="M393" s="3" t="s">
        <v>1548</v>
      </c>
      <c r="N393" s="81" t="s">
        <v>879</v>
      </c>
      <c r="O393" s="129" t="s">
        <v>67</v>
      </c>
      <c r="P393" s="4"/>
      <c r="Q393" s="3" t="s">
        <v>821</v>
      </c>
      <c r="R393" s="4" t="s">
        <v>561</v>
      </c>
      <c r="S393" s="24"/>
      <c r="T393" s="24"/>
      <c r="U393" s="89"/>
      <c r="V393" s="121"/>
      <c r="W393" s="89">
        <v>11727000</v>
      </c>
      <c r="X393" s="89">
        <v>13134240</v>
      </c>
      <c r="Y393" s="24"/>
      <c r="Z393" s="141">
        <v>2014</v>
      </c>
      <c r="AA393" s="24" t="s">
        <v>995</v>
      </c>
    </row>
    <row r="394" spans="1:27" ht="63.75" customHeight="1" x14ac:dyDescent="0.2">
      <c r="A394" s="110" t="s">
        <v>1578</v>
      </c>
      <c r="B394" s="127" t="s">
        <v>36</v>
      </c>
      <c r="C394" s="129" t="s">
        <v>1590</v>
      </c>
      <c r="D394" s="129" t="s">
        <v>1591</v>
      </c>
      <c r="E394" s="129" t="s">
        <v>1592</v>
      </c>
      <c r="F394" s="129" t="s">
        <v>1591</v>
      </c>
      <c r="G394" s="129" t="s">
        <v>1592</v>
      </c>
      <c r="H394" s="129" t="s">
        <v>1593</v>
      </c>
      <c r="I394" s="129" t="s">
        <v>1594</v>
      </c>
      <c r="J394" s="129" t="s">
        <v>609</v>
      </c>
      <c r="K394" s="4">
        <v>80</v>
      </c>
      <c r="L394" s="2">
        <v>231010000</v>
      </c>
      <c r="M394" s="3" t="s">
        <v>1548</v>
      </c>
      <c r="N394" s="14" t="s">
        <v>1549</v>
      </c>
      <c r="O394" s="129" t="s">
        <v>67</v>
      </c>
      <c r="P394" s="4"/>
      <c r="Q394" s="3" t="s">
        <v>821</v>
      </c>
      <c r="R394" s="4" t="s">
        <v>561</v>
      </c>
      <c r="S394" s="24"/>
      <c r="T394" s="24"/>
      <c r="U394" s="89"/>
      <c r="V394" s="121"/>
      <c r="W394" s="89">
        <v>0</v>
      </c>
      <c r="X394" s="89">
        <v>0</v>
      </c>
      <c r="Y394" s="24"/>
      <c r="Z394" s="141">
        <v>2014</v>
      </c>
      <c r="AA394" s="24"/>
    </row>
    <row r="395" spans="1:27" ht="63.75" customHeight="1" x14ac:dyDescent="0.2">
      <c r="A395" s="110" t="s">
        <v>1804</v>
      </c>
      <c r="B395" s="127" t="s">
        <v>36</v>
      </c>
      <c r="C395" s="129" t="s">
        <v>1590</v>
      </c>
      <c r="D395" s="129" t="s">
        <v>1591</v>
      </c>
      <c r="E395" s="129" t="s">
        <v>1592</v>
      </c>
      <c r="F395" s="129" t="s">
        <v>1591</v>
      </c>
      <c r="G395" s="129" t="s">
        <v>1592</v>
      </c>
      <c r="H395" s="129" t="s">
        <v>1593</v>
      </c>
      <c r="I395" s="129" t="s">
        <v>1594</v>
      </c>
      <c r="J395" s="129" t="s">
        <v>1657</v>
      </c>
      <c r="K395" s="4">
        <v>80</v>
      </c>
      <c r="L395" s="2">
        <v>231010000</v>
      </c>
      <c r="M395" s="3" t="s">
        <v>1548</v>
      </c>
      <c r="N395" s="14" t="s">
        <v>1677</v>
      </c>
      <c r="O395" s="129" t="s">
        <v>67</v>
      </c>
      <c r="P395" s="4"/>
      <c r="Q395" s="3" t="s">
        <v>821</v>
      </c>
      <c r="R395" s="4" t="s">
        <v>561</v>
      </c>
      <c r="S395" s="24"/>
      <c r="T395" s="24"/>
      <c r="U395" s="89"/>
      <c r="V395" s="121"/>
      <c r="W395" s="89">
        <v>7566000</v>
      </c>
      <c r="X395" s="89">
        <v>8473920</v>
      </c>
      <c r="Y395" s="24"/>
      <c r="Z395" s="141">
        <v>2014</v>
      </c>
      <c r="AA395" s="24" t="s">
        <v>995</v>
      </c>
    </row>
    <row r="396" spans="1:27" ht="63.75" customHeight="1" x14ac:dyDescent="0.2">
      <c r="A396" s="110" t="s">
        <v>1579</v>
      </c>
      <c r="B396" s="127" t="s">
        <v>36</v>
      </c>
      <c r="C396" s="129" t="s">
        <v>1590</v>
      </c>
      <c r="D396" s="129" t="s">
        <v>1591</v>
      </c>
      <c r="E396" s="129" t="s">
        <v>1592</v>
      </c>
      <c r="F396" s="129" t="s">
        <v>1591</v>
      </c>
      <c r="G396" s="129" t="s">
        <v>1592</v>
      </c>
      <c r="H396" s="129" t="s">
        <v>1595</v>
      </c>
      <c r="I396" s="129" t="s">
        <v>1596</v>
      </c>
      <c r="J396" s="129" t="s">
        <v>609</v>
      </c>
      <c r="K396" s="4">
        <v>80</v>
      </c>
      <c r="L396" s="2">
        <v>231010000</v>
      </c>
      <c r="M396" s="3" t="s">
        <v>1548</v>
      </c>
      <c r="N396" s="14" t="s">
        <v>1597</v>
      </c>
      <c r="O396" s="129" t="s">
        <v>67</v>
      </c>
      <c r="P396" s="4"/>
      <c r="Q396" s="3" t="s">
        <v>821</v>
      </c>
      <c r="R396" s="4" t="s">
        <v>561</v>
      </c>
      <c r="S396" s="131"/>
      <c r="T396" s="131"/>
      <c r="U396" s="132"/>
      <c r="V396" s="161"/>
      <c r="W396" s="10">
        <v>0</v>
      </c>
      <c r="X396" s="10">
        <v>0</v>
      </c>
      <c r="Y396" s="4"/>
      <c r="Z396" s="134">
        <v>2014</v>
      </c>
      <c r="AA396" s="24"/>
    </row>
    <row r="397" spans="1:27" ht="63.75" customHeight="1" x14ac:dyDescent="0.2">
      <c r="A397" s="110" t="s">
        <v>1805</v>
      </c>
      <c r="B397" s="127" t="s">
        <v>36</v>
      </c>
      <c r="C397" s="129" t="s">
        <v>1590</v>
      </c>
      <c r="D397" s="129" t="s">
        <v>1591</v>
      </c>
      <c r="E397" s="129" t="s">
        <v>1592</v>
      </c>
      <c r="F397" s="129" t="s">
        <v>1591</v>
      </c>
      <c r="G397" s="129" t="s">
        <v>1592</v>
      </c>
      <c r="H397" s="129" t="s">
        <v>1595</v>
      </c>
      <c r="I397" s="129" t="s">
        <v>1596</v>
      </c>
      <c r="J397" s="129" t="s">
        <v>1657</v>
      </c>
      <c r="K397" s="4">
        <v>80</v>
      </c>
      <c r="L397" s="2">
        <v>231010000</v>
      </c>
      <c r="M397" s="3" t="s">
        <v>1548</v>
      </c>
      <c r="N397" s="81" t="s">
        <v>879</v>
      </c>
      <c r="O397" s="129" t="s">
        <v>67</v>
      </c>
      <c r="P397" s="4"/>
      <c r="Q397" s="3" t="s">
        <v>821</v>
      </c>
      <c r="R397" s="4" t="s">
        <v>561</v>
      </c>
      <c r="S397" s="131"/>
      <c r="T397" s="131"/>
      <c r="U397" s="132"/>
      <c r="V397" s="161"/>
      <c r="W397" s="10">
        <v>12185000</v>
      </c>
      <c r="X397" s="10">
        <v>13647200</v>
      </c>
      <c r="Y397" s="4"/>
      <c r="Z397" s="134">
        <v>2014</v>
      </c>
      <c r="AA397" s="24" t="s">
        <v>995</v>
      </c>
    </row>
    <row r="398" spans="1:27" ht="75" customHeight="1" x14ac:dyDescent="0.2">
      <c r="A398" s="110" t="s">
        <v>1580</v>
      </c>
      <c r="B398" s="127" t="s">
        <v>36</v>
      </c>
      <c r="C398" s="128" t="s">
        <v>1598</v>
      </c>
      <c r="D398" s="4" t="s">
        <v>1599</v>
      </c>
      <c r="E398" s="129" t="s">
        <v>1622</v>
      </c>
      <c r="F398" s="4" t="s">
        <v>1600</v>
      </c>
      <c r="G398" s="129" t="s">
        <v>1623</v>
      </c>
      <c r="H398" s="129" t="s">
        <v>1601</v>
      </c>
      <c r="I398" s="130" t="s">
        <v>1602</v>
      </c>
      <c r="J398" s="129" t="s">
        <v>609</v>
      </c>
      <c r="K398" s="4">
        <v>80</v>
      </c>
      <c r="L398" s="2">
        <v>231010000</v>
      </c>
      <c r="M398" s="3" t="s">
        <v>1548</v>
      </c>
      <c r="N398" s="14" t="s">
        <v>1597</v>
      </c>
      <c r="O398" s="129" t="s">
        <v>67</v>
      </c>
      <c r="P398" s="4"/>
      <c r="Q398" s="3" t="s">
        <v>821</v>
      </c>
      <c r="R398" s="4" t="s">
        <v>561</v>
      </c>
      <c r="S398" s="131"/>
      <c r="T398" s="131"/>
      <c r="U398" s="132"/>
      <c r="V398" s="161"/>
      <c r="W398" s="10">
        <v>0</v>
      </c>
      <c r="X398" s="10">
        <v>0</v>
      </c>
      <c r="Y398" s="4"/>
      <c r="Z398" s="134">
        <v>2014</v>
      </c>
      <c r="AA398" s="153" t="s">
        <v>1551</v>
      </c>
    </row>
    <row r="399" spans="1:27" ht="63.75" customHeight="1" x14ac:dyDescent="0.2">
      <c r="A399" s="110" t="s">
        <v>1581</v>
      </c>
      <c r="B399" s="136" t="s">
        <v>36</v>
      </c>
      <c r="C399" s="137" t="s">
        <v>1585</v>
      </c>
      <c r="D399" s="2" t="s">
        <v>1586</v>
      </c>
      <c r="E399" s="2" t="s">
        <v>1587</v>
      </c>
      <c r="F399" s="2" t="s">
        <v>1586</v>
      </c>
      <c r="G399" s="2" t="s">
        <v>1587</v>
      </c>
      <c r="H399" s="2" t="s">
        <v>1603</v>
      </c>
      <c r="I399" s="111" t="s">
        <v>1604</v>
      </c>
      <c r="J399" s="129" t="s">
        <v>609</v>
      </c>
      <c r="K399" s="34">
        <v>80</v>
      </c>
      <c r="L399" s="2">
        <v>231010000</v>
      </c>
      <c r="M399" s="3" t="s">
        <v>1548</v>
      </c>
      <c r="N399" s="14" t="s">
        <v>879</v>
      </c>
      <c r="O399" s="2" t="s">
        <v>67</v>
      </c>
      <c r="P399" s="34"/>
      <c r="Q399" s="3" t="s">
        <v>821</v>
      </c>
      <c r="R399" s="14" t="s">
        <v>561</v>
      </c>
      <c r="S399" s="34"/>
      <c r="T399" s="34"/>
      <c r="U399" s="37"/>
      <c r="V399" s="20"/>
      <c r="W399" s="37">
        <v>0</v>
      </c>
      <c r="X399" s="37">
        <f>W399*1.12</f>
        <v>0</v>
      </c>
      <c r="Y399" s="34"/>
      <c r="Z399" s="87">
        <v>2014</v>
      </c>
      <c r="AA399" s="34"/>
    </row>
    <row r="400" spans="1:27" ht="63.75" customHeight="1" x14ac:dyDescent="0.2">
      <c r="A400" s="110" t="s">
        <v>1806</v>
      </c>
      <c r="B400" s="136" t="s">
        <v>36</v>
      </c>
      <c r="C400" s="137" t="s">
        <v>1585</v>
      </c>
      <c r="D400" s="2" t="s">
        <v>1586</v>
      </c>
      <c r="E400" s="2" t="s">
        <v>1587</v>
      </c>
      <c r="F400" s="2" t="s">
        <v>1586</v>
      </c>
      <c r="G400" s="2" t="s">
        <v>1587</v>
      </c>
      <c r="H400" s="2" t="s">
        <v>1603</v>
      </c>
      <c r="I400" s="111" t="s">
        <v>1604</v>
      </c>
      <c r="J400" s="129" t="s">
        <v>1657</v>
      </c>
      <c r="K400" s="34">
        <v>80</v>
      </c>
      <c r="L400" s="2">
        <v>231010000</v>
      </c>
      <c r="M400" s="3" t="s">
        <v>1548</v>
      </c>
      <c r="N400" s="14" t="s">
        <v>1807</v>
      </c>
      <c r="O400" s="2" t="s">
        <v>67</v>
      </c>
      <c r="P400" s="34"/>
      <c r="Q400" s="3" t="s">
        <v>821</v>
      </c>
      <c r="R400" s="14" t="s">
        <v>561</v>
      </c>
      <c r="S400" s="34"/>
      <c r="T400" s="34"/>
      <c r="U400" s="37"/>
      <c r="V400" s="20"/>
      <c r="W400" s="37">
        <v>48114000</v>
      </c>
      <c r="X400" s="37">
        <v>53887680.000000007</v>
      </c>
      <c r="Y400" s="34"/>
      <c r="Z400" s="87">
        <v>2014</v>
      </c>
      <c r="AA400" s="24" t="s">
        <v>995</v>
      </c>
    </row>
    <row r="401" spans="1:27" ht="63.75" customHeight="1" x14ac:dyDescent="0.2">
      <c r="A401" s="110" t="s">
        <v>1582</v>
      </c>
      <c r="B401" s="127" t="s">
        <v>36</v>
      </c>
      <c r="C401" s="129" t="s">
        <v>1590</v>
      </c>
      <c r="D401" s="129" t="s">
        <v>1591</v>
      </c>
      <c r="E401" s="129" t="s">
        <v>1592</v>
      </c>
      <c r="F401" s="129" t="s">
        <v>1591</v>
      </c>
      <c r="G401" s="129" t="s">
        <v>1592</v>
      </c>
      <c r="H401" s="129" t="s">
        <v>1605</v>
      </c>
      <c r="I401" s="129" t="s">
        <v>1606</v>
      </c>
      <c r="J401" s="129" t="s">
        <v>609</v>
      </c>
      <c r="K401" s="4">
        <v>80</v>
      </c>
      <c r="L401" s="2">
        <v>231010000</v>
      </c>
      <c r="M401" s="3" t="s">
        <v>1548</v>
      </c>
      <c r="N401" s="14" t="s">
        <v>1597</v>
      </c>
      <c r="O401" s="129" t="s">
        <v>68</v>
      </c>
      <c r="P401" s="4"/>
      <c r="Q401" s="3" t="s">
        <v>821</v>
      </c>
      <c r="R401" s="4" t="s">
        <v>561</v>
      </c>
      <c r="S401" s="131"/>
      <c r="T401" s="131"/>
      <c r="U401" s="132"/>
      <c r="V401" s="161"/>
      <c r="W401" s="10">
        <v>0</v>
      </c>
      <c r="X401" s="10">
        <v>0</v>
      </c>
      <c r="Y401" s="4"/>
      <c r="Z401" s="134">
        <v>2014</v>
      </c>
      <c r="AA401" s="24"/>
    </row>
    <row r="402" spans="1:27" ht="63.75" customHeight="1" x14ac:dyDescent="0.2">
      <c r="A402" s="110" t="s">
        <v>1808</v>
      </c>
      <c r="B402" s="127" t="s">
        <v>36</v>
      </c>
      <c r="C402" s="129" t="s">
        <v>1590</v>
      </c>
      <c r="D402" s="129" t="s">
        <v>1591</v>
      </c>
      <c r="E402" s="129" t="s">
        <v>1592</v>
      </c>
      <c r="F402" s="129" t="s">
        <v>1591</v>
      </c>
      <c r="G402" s="129" t="s">
        <v>1592</v>
      </c>
      <c r="H402" s="129" t="s">
        <v>1605</v>
      </c>
      <c r="I402" s="129" t="s">
        <v>1606</v>
      </c>
      <c r="J402" s="129" t="s">
        <v>1657</v>
      </c>
      <c r="K402" s="4">
        <v>80</v>
      </c>
      <c r="L402" s="2">
        <v>231010000</v>
      </c>
      <c r="M402" s="3" t="s">
        <v>1548</v>
      </c>
      <c r="N402" s="81" t="s">
        <v>879</v>
      </c>
      <c r="O402" s="129" t="s">
        <v>68</v>
      </c>
      <c r="P402" s="4"/>
      <c r="Q402" s="3" t="s">
        <v>821</v>
      </c>
      <c r="R402" s="4" t="s">
        <v>561</v>
      </c>
      <c r="S402" s="131"/>
      <c r="T402" s="131"/>
      <c r="U402" s="132"/>
      <c r="V402" s="161"/>
      <c r="W402" s="10">
        <v>24370000</v>
      </c>
      <c r="X402" s="10">
        <v>27294400</v>
      </c>
      <c r="Y402" s="4"/>
      <c r="Z402" s="134">
        <v>2014</v>
      </c>
      <c r="AA402" s="24" t="s">
        <v>995</v>
      </c>
    </row>
    <row r="403" spans="1:27" ht="63.75" customHeight="1" x14ac:dyDescent="0.2">
      <c r="A403" s="110" t="s">
        <v>1583</v>
      </c>
      <c r="B403" s="127" t="s">
        <v>36</v>
      </c>
      <c r="C403" s="4" t="s">
        <v>1607</v>
      </c>
      <c r="D403" s="4" t="s">
        <v>1608</v>
      </c>
      <c r="E403" s="140" t="s">
        <v>1609</v>
      </c>
      <c r="F403" s="4" t="s">
        <v>1610</v>
      </c>
      <c r="G403" s="140" t="s">
        <v>1609</v>
      </c>
      <c r="H403" s="140" t="s">
        <v>1611</v>
      </c>
      <c r="I403" s="140" t="s">
        <v>1612</v>
      </c>
      <c r="J403" s="129" t="s">
        <v>609</v>
      </c>
      <c r="K403" s="24">
        <v>50</v>
      </c>
      <c r="L403" s="2">
        <v>710000000</v>
      </c>
      <c r="M403" s="3" t="s">
        <v>912</v>
      </c>
      <c r="N403" s="14" t="s">
        <v>1549</v>
      </c>
      <c r="O403" s="140" t="s">
        <v>66</v>
      </c>
      <c r="P403" s="24"/>
      <c r="Q403" s="3" t="s">
        <v>821</v>
      </c>
      <c r="R403" s="4" t="s">
        <v>561</v>
      </c>
      <c r="S403" s="24"/>
      <c r="T403" s="24"/>
      <c r="U403" s="89"/>
      <c r="V403" s="121"/>
      <c r="W403" s="89">
        <v>0</v>
      </c>
      <c r="X403" s="89">
        <v>0</v>
      </c>
      <c r="Y403" s="24"/>
      <c r="Z403" s="141">
        <v>2014</v>
      </c>
      <c r="AA403" s="10"/>
    </row>
    <row r="404" spans="1:27" ht="63.75" customHeight="1" x14ac:dyDescent="0.2">
      <c r="A404" s="110" t="s">
        <v>1809</v>
      </c>
      <c r="B404" s="127" t="s">
        <v>36</v>
      </c>
      <c r="C404" s="4" t="s">
        <v>1607</v>
      </c>
      <c r="D404" s="4" t="s">
        <v>1608</v>
      </c>
      <c r="E404" s="140" t="s">
        <v>1609</v>
      </c>
      <c r="F404" s="4" t="s">
        <v>1610</v>
      </c>
      <c r="G404" s="140" t="s">
        <v>1609</v>
      </c>
      <c r="H404" s="140" t="s">
        <v>1611</v>
      </c>
      <c r="I404" s="140" t="s">
        <v>1612</v>
      </c>
      <c r="J404" s="129" t="s">
        <v>609</v>
      </c>
      <c r="K404" s="24">
        <v>50</v>
      </c>
      <c r="L404" s="2">
        <v>710000000</v>
      </c>
      <c r="M404" s="3" t="s">
        <v>912</v>
      </c>
      <c r="N404" s="81" t="s">
        <v>879</v>
      </c>
      <c r="O404" s="140" t="s">
        <v>66</v>
      </c>
      <c r="P404" s="24"/>
      <c r="Q404" s="3" t="s">
        <v>821</v>
      </c>
      <c r="R404" s="4" t="s">
        <v>561</v>
      </c>
      <c r="S404" s="24"/>
      <c r="T404" s="24"/>
      <c r="U404" s="89"/>
      <c r="V404" s="121"/>
      <c r="W404" s="89">
        <v>9600000</v>
      </c>
      <c r="X404" s="89">
        <v>10752000.000000002</v>
      </c>
      <c r="Y404" s="24"/>
      <c r="Z404" s="141">
        <v>2014</v>
      </c>
      <c r="AA404" s="10" t="s">
        <v>788</v>
      </c>
    </row>
    <row r="405" spans="1:27" ht="63.75" customHeight="1" x14ac:dyDescent="0.2">
      <c r="A405" s="110" t="s">
        <v>1584</v>
      </c>
      <c r="B405" s="127" t="s">
        <v>36</v>
      </c>
      <c r="C405" s="4" t="s">
        <v>1607</v>
      </c>
      <c r="D405" s="4" t="s">
        <v>1608</v>
      </c>
      <c r="E405" s="140" t="s">
        <v>1609</v>
      </c>
      <c r="F405" s="4" t="s">
        <v>1610</v>
      </c>
      <c r="G405" s="140" t="s">
        <v>1609</v>
      </c>
      <c r="H405" s="140" t="s">
        <v>1613</v>
      </c>
      <c r="I405" s="140" t="s">
        <v>1614</v>
      </c>
      <c r="J405" s="129" t="s">
        <v>609</v>
      </c>
      <c r="K405" s="24">
        <v>50</v>
      </c>
      <c r="L405" s="2">
        <v>710000000</v>
      </c>
      <c r="M405" s="3" t="s">
        <v>912</v>
      </c>
      <c r="N405" s="14" t="s">
        <v>1549</v>
      </c>
      <c r="O405" s="140" t="s">
        <v>66</v>
      </c>
      <c r="P405" s="24"/>
      <c r="Q405" s="3" t="s">
        <v>821</v>
      </c>
      <c r="R405" s="4" t="s">
        <v>561</v>
      </c>
      <c r="S405" s="24"/>
      <c r="T405" s="24"/>
      <c r="U405" s="89"/>
      <c r="V405" s="121"/>
      <c r="W405" s="89">
        <v>7457000</v>
      </c>
      <c r="X405" s="89">
        <v>8351840</v>
      </c>
      <c r="Y405" s="24"/>
      <c r="Z405" s="141">
        <v>2014</v>
      </c>
      <c r="AA405" s="10"/>
    </row>
    <row r="406" spans="1:27" ht="63.75" customHeight="1" x14ac:dyDescent="0.2">
      <c r="A406" s="110" t="s">
        <v>1645</v>
      </c>
      <c r="B406" s="3" t="s">
        <v>36</v>
      </c>
      <c r="C406" s="3" t="s">
        <v>154</v>
      </c>
      <c r="D406" s="12" t="s">
        <v>155</v>
      </c>
      <c r="E406" s="12" t="s">
        <v>156</v>
      </c>
      <c r="F406" s="12" t="s">
        <v>155</v>
      </c>
      <c r="G406" s="12" t="s">
        <v>156</v>
      </c>
      <c r="H406" s="12" t="s">
        <v>1637</v>
      </c>
      <c r="I406" s="12" t="s">
        <v>1638</v>
      </c>
      <c r="J406" s="12" t="s">
        <v>30</v>
      </c>
      <c r="K406" s="13">
        <v>0</v>
      </c>
      <c r="L406" s="67">
        <v>710000000</v>
      </c>
      <c r="M406" s="68" t="s">
        <v>33</v>
      </c>
      <c r="N406" s="2" t="s">
        <v>1597</v>
      </c>
      <c r="O406" s="12" t="s">
        <v>66</v>
      </c>
      <c r="P406" s="12"/>
      <c r="Q406" s="59" t="s">
        <v>1639</v>
      </c>
      <c r="R406" s="14" t="s">
        <v>148</v>
      </c>
      <c r="S406" s="12"/>
      <c r="T406" s="12"/>
      <c r="U406" s="12"/>
      <c r="V406" s="12"/>
      <c r="W406" s="15">
        <v>9598000</v>
      </c>
      <c r="X406" s="15">
        <v>9598000</v>
      </c>
      <c r="Y406" s="12"/>
      <c r="Z406" s="73" t="s">
        <v>1640</v>
      </c>
      <c r="AA406" s="12"/>
    </row>
    <row r="407" spans="1:27" ht="63.75" customHeight="1" x14ac:dyDescent="0.2">
      <c r="A407" s="110" t="s">
        <v>1646</v>
      </c>
      <c r="B407" s="3" t="s">
        <v>36</v>
      </c>
      <c r="C407" s="3" t="s">
        <v>158</v>
      </c>
      <c r="D407" s="12" t="s">
        <v>159</v>
      </c>
      <c r="E407" s="12" t="s">
        <v>160</v>
      </c>
      <c r="F407" s="12" t="s">
        <v>159</v>
      </c>
      <c r="G407" s="12" t="s">
        <v>160</v>
      </c>
      <c r="H407" s="12" t="s">
        <v>1641</v>
      </c>
      <c r="I407" s="12" t="s">
        <v>1642</v>
      </c>
      <c r="J407" s="12" t="s">
        <v>30</v>
      </c>
      <c r="K407" s="13">
        <v>0</v>
      </c>
      <c r="L407" s="67">
        <v>710000000</v>
      </c>
      <c r="M407" s="68" t="s">
        <v>33</v>
      </c>
      <c r="N407" s="2" t="s">
        <v>1112</v>
      </c>
      <c r="O407" s="12" t="s">
        <v>893</v>
      </c>
      <c r="P407" s="12"/>
      <c r="Q407" s="59" t="s">
        <v>1643</v>
      </c>
      <c r="R407" s="14" t="s">
        <v>135</v>
      </c>
      <c r="S407" s="12"/>
      <c r="T407" s="12"/>
      <c r="U407" s="12"/>
      <c r="V407" s="12"/>
      <c r="W407" s="15">
        <v>5800000</v>
      </c>
      <c r="X407" s="15">
        <v>5800000</v>
      </c>
      <c r="Y407" s="12"/>
      <c r="Z407" s="73" t="s">
        <v>1644</v>
      </c>
      <c r="AA407" s="12"/>
    </row>
    <row r="408" spans="1:27" ht="63.75" customHeight="1" x14ac:dyDescent="0.2">
      <c r="A408" s="110" t="s">
        <v>1647</v>
      </c>
      <c r="B408" s="3" t="s">
        <v>36</v>
      </c>
      <c r="C408" s="3" t="s">
        <v>1652</v>
      </c>
      <c r="D408" s="12" t="s">
        <v>1653</v>
      </c>
      <c r="E408" s="12" t="s">
        <v>1654</v>
      </c>
      <c r="F408" s="12" t="s">
        <v>1653</v>
      </c>
      <c r="G408" s="12" t="s">
        <v>1654</v>
      </c>
      <c r="H408" s="12" t="s">
        <v>1655</v>
      </c>
      <c r="I408" s="12" t="s">
        <v>1656</v>
      </c>
      <c r="J408" s="12" t="s">
        <v>1657</v>
      </c>
      <c r="K408" s="13">
        <v>70</v>
      </c>
      <c r="L408" s="67">
        <v>710000000</v>
      </c>
      <c r="M408" s="68" t="s">
        <v>33</v>
      </c>
      <c r="N408" s="2" t="s">
        <v>879</v>
      </c>
      <c r="O408" s="12" t="s">
        <v>66</v>
      </c>
      <c r="P408" s="12"/>
      <c r="Q408" s="4" t="s">
        <v>1658</v>
      </c>
      <c r="R408" s="14" t="s">
        <v>1659</v>
      </c>
      <c r="S408" s="12"/>
      <c r="T408" s="12"/>
      <c r="U408" s="12"/>
      <c r="V408" s="12"/>
      <c r="W408" s="15">
        <v>15600000</v>
      </c>
      <c r="X408" s="15">
        <f t="shared" ref="X408:X418" si="19">W408*1.12</f>
        <v>17472000</v>
      </c>
      <c r="Y408" s="12"/>
      <c r="Z408" s="73">
        <v>2014</v>
      </c>
      <c r="AA408" s="12"/>
    </row>
    <row r="409" spans="1:27" ht="63.75" customHeight="1" x14ac:dyDescent="0.2">
      <c r="A409" s="110" t="s">
        <v>1648</v>
      </c>
      <c r="B409" s="3" t="s">
        <v>36</v>
      </c>
      <c r="C409" s="3" t="s">
        <v>1660</v>
      </c>
      <c r="D409" s="12" t="s">
        <v>1661</v>
      </c>
      <c r="E409" s="12" t="s">
        <v>1662</v>
      </c>
      <c r="F409" s="12" t="s">
        <v>1661</v>
      </c>
      <c r="G409" s="12" t="s">
        <v>1662</v>
      </c>
      <c r="H409" s="12" t="s">
        <v>1663</v>
      </c>
      <c r="I409" s="12" t="s">
        <v>1664</v>
      </c>
      <c r="J409" s="12" t="s">
        <v>1657</v>
      </c>
      <c r="K409" s="13">
        <v>70</v>
      </c>
      <c r="L409" s="67">
        <v>710000000</v>
      </c>
      <c r="M409" s="68" t="s">
        <v>33</v>
      </c>
      <c r="N409" s="2" t="s">
        <v>1677</v>
      </c>
      <c r="O409" s="12" t="s">
        <v>66</v>
      </c>
      <c r="P409" s="12"/>
      <c r="Q409" s="59" t="s">
        <v>1665</v>
      </c>
      <c r="R409" s="14" t="s">
        <v>1659</v>
      </c>
      <c r="S409" s="12"/>
      <c r="T409" s="12"/>
      <c r="U409" s="12"/>
      <c r="V409" s="12"/>
      <c r="W409" s="15">
        <v>24960000</v>
      </c>
      <c r="X409" s="15">
        <f t="shared" si="19"/>
        <v>27955200.000000004</v>
      </c>
      <c r="Y409" s="12"/>
      <c r="Z409" s="73" t="s">
        <v>1666</v>
      </c>
      <c r="AA409" s="12"/>
    </row>
    <row r="410" spans="1:27" ht="63.75" customHeight="1" x14ac:dyDescent="0.2">
      <c r="A410" s="110" t="s">
        <v>1649</v>
      </c>
      <c r="B410" s="3" t="s">
        <v>36</v>
      </c>
      <c r="C410" s="3" t="s">
        <v>1660</v>
      </c>
      <c r="D410" s="12" t="s">
        <v>1661</v>
      </c>
      <c r="E410" s="12" t="s">
        <v>1662</v>
      </c>
      <c r="F410" s="12" t="s">
        <v>1661</v>
      </c>
      <c r="G410" s="12" t="s">
        <v>1662</v>
      </c>
      <c r="H410" s="12" t="s">
        <v>1667</v>
      </c>
      <c r="I410" s="12" t="s">
        <v>1668</v>
      </c>
      <c r="J410" s="12" t="s">
        <v>1657</v>
      </c>
      <c r="K410" s="13">
        <v>70</v>
      </c>
      <c r="L410" s="67">
        <v>710000000</v>
      </c>
      <c r="M410" s="68" t="s">
        <v>33</v>
      </c>
      <c r="N410" s="2" t="s">
        <v>879</v>
      </c>
      <c r="O410" s="12" t="s">
        <v>66</v>
      </c>
      <c r="P410" s="12"/>
      <c r="Q410" s="4" t="s">
        <v>1658</v>
      </c>
      <c r="R410" s="14" t="s">
        <v>1659</v>
      </c>
      <c r="S410" s="12"/>
      <c r="T410" s="12"/>
      <c r="U410" s="12"/>
      <c r="V410" s="12"/>
      <c r="W410" s="15">
        <v>18720000</v>
      </c>
      <c r="X410" s="15">
        <f t="shared" si="19"/>
        <v>20966400.000000004</v>
      </c>
      <c r="Y410" s="12"/>
      <c r="Z410" s="73">
        <v>2014</v>
      </c>
      <c r="AA410" s="12"/>
    </row>
    <row r="411" spans="1:27" ht="63.75" customHeight="1" x14ac:dyDescent="0.2">
      <c r="A411" s="110" t="s">
        <v>1650</v>
      </c>
      <c r="B411" s="3" t="s">
        <v>36</v>
      </c>
      <c r="C411" s="3" t="s">
        <v>1660</v>
      </c>
      <c r="D411" s="12" t="s">
        <v>1661</v>
      </c>
      <c r="E411" s="12" t="s">
        <v>1662</v>
      </c>
      <c r="F411" s="12" t="s">
        <v>1661</v>
      </c>
      <c r="G411" s="12" t="s">
        <v>1662</v>
      </c>
      <c r="H411" s="12" t="s">
        <v>1669</v>
      </c>
      <c r="I411" s="12" t="s">
        <v>1670</v>
      </c>
      <c r="J411" s="12" t="s">
        <v>610</v>
      </c>
      <c r="K411" s="13">
        <v>70</v>
      </c>
      <c r="L411" s="67">
        <v>710000000</v>
      </c>
      <c r="M411" s="68" t="s">
        <v>33</v>
      </c>
      <c r="N411" s="2" t="s">
        <v>879</v>
      </c>
      <c r="O411" s="12" t="s">
        <v>66</v>
      </c>
      <c r="P411" s="12"/>
      <c r="Q411" s="4" t="s">
        <v>1658</v>
      </c>
      <c r="R411" s="14" t="s">
        <v>1659</v>
      </c>
      <c r="S411" s="12"/>
      <c r="T411" s="12"/>
      <c r="U411" s="12"/>
      <c r="V411" s="12"/>
      <c r="W411" s="15">
        <v>6240000</v>
      </c>
      <c r="X411" s="15">
        <f t="shared" si="19"/>
        <v>6988800.0000000009</v>
      </c>
      <c r="Y411" s="12"/>
      <c r="Z411" s="73">
        <v>2014</v>
      </c>
      <c r="AA411" s="12"/>
    </row>
    <row r="412" spans="1:27" ht="63.75" customHeight="1" x14ac:dyDescent="0.2">
      <c r="A412" s="110" t="s">
        <v>1651</v>
      </c>
      <c r="B412" s="3" t="s">
        <v>36</v>
      </c>
      <c r="C412" s="3" t="s">
        <v>1671</v>
      </c>
      <c r="D412" s="12" t="s">
        <v>1672</v>
      </c>
      <c r="E412" s="12" t="s">
        <v>1673</v>
      </c>
      <c r="F412" s="12" t="s">
        <v>1672</v>
      </c>
      <c r="G412" s="12" t="s">
        <v>1673</v>
      </c>
      <c r="H412" s="12" t="s">
        <v>1674</v>
      </c>
      <c r="I412" s="12" t="s">
        <v>1675</v>
      </c>
      <c r="J412" s="12" t="s">
        <v>610</v>
      </c>
      <c r="K412" s="13">
        <v>70</v>
      </c>
      <c r="L412" s="67">
        <v>710000000</v>
      </c>
      <c r="M412" s="68" t="s">
        <v>33</v>
      </c>
      <c r="N412" s="2" t="s">
        <v>879</v>
      </c>
      <c r="O412" s="12" t="s">
        <v>66</v>
      </c>
      <c r="P412" s="12"/>
      <c r="Q412" s="59" t="s">
        <v>1676</v>
      </c>
      <c r="R412" s="14" t="s">
        <v>1659</v>
      </c>
      <c r="S412" s="12"/>
      <c r="T412" s="12"/>
      <c r="U412" s="12"/>
      <c r="V412" s="12"/>
      <c r="W412" s="15">
        <v>1864000</v>
      </c>
      <c r="X412" s="15">
        <f t="shared" si="19"/>
        <v>2087680.0000000002</v>
      </c>
      <c r="Y412" s="12"/>
      <c r="Z412" s="73">
        <v>2014</v>
      </c>
      <c r="AA412" s="12"/>
    </row>
    <row r="413" spans="1:27" ht="63.75" customHeight="1" x14ac:dyDescent="0.2">
      <c r="A413" s="110" t="s">
        <v>1683</v>
      </c>
      <c r="B413" s="3" t="s">
        <v>36</v>
      </c>
      <c r="C413" s="3" t="s">
        <v>509</v>
      </c>
      <c r="D413" s="12" t="s">
        <v>510</v>
      </c>
      <c r="E413" s="12" t="s">
        <v>1680</v>
      </c>
      <c r="F413" s="12" t="s">
        <v>512</v>
      </c>
      <c r="G413" s="12" t="s">
        <v>1680</v>
      </c>
      <c r="H413" s="12" t="s">
        <v>1681</v>
      </c>
      <c r="I413" s="12" t="s">
        <v>1682</v>
      </c>
      <c r="J413" s="12" t="s">
        <v>1657</v>
      </c>
      <c r="K413" s="13">
        <v>100</v>
      </c>
      <c r="L413" s="67">
        <v>710000000</v>
      </c>
      <c r="M413" s="68" t="s">
        <v>33</v>
      </c>
      <c r="N413" s="2" t="s">
        <v>1597</v>
      </c>
      <c r="O413" s="12" t="s">
        <v>344</v>
      </c>
      <c r="P413" s="12"/>
      <c r="Q413" s="59" t="s">
        <v>70</v>
      </c>
      <c r="R413" s="14" t="s">
        <v>201</v>
      </c>
      <c r="S413" s="12"/>
      <c r="T413" s="12"/>
      <c r="U413" s="12"/>
      <c r="V413" s="12"/>
      <c r="W413" s="15">
        <v>1480000</v>
      </c>
      <c r="X413" s="15">
        <f t="shared" si="19"/>
        <v>1657600.0000000002</v>
      </c>
      <c r="Y413" s="12"/>
      <c r="Z413" s="73">
        <v>2014</v>
      </c>
      <c r="AA413" s="12"/>
    </row>
    <row r="414" spans="1:27" ht="63.75" customHeight="1" x14ac:dyDescent="0.2">
      <c r="A414" s="110" t="s">
        <v>1684</v>
      </c>
      <c r="B414" s="3" t="s">
        <v>36</v>
      </c>
      <c r="C414" s="3" t="s">
        <v>1686</v>
      </c>
      <c r="D414" s="12" t="s">
        <v>1687</v>
      </c>
      <c r="E414" s="12" t="s">
        <v>1688</v>
      </c>
      <c r="F414" s="12" t="s">
        <v>1687</v>
      </c>
      <c r="G414" s="12" t="s">
        <v>1688</v>
      </c>
      <c r="H414" s="12" t="s">
        <v>1689</v>
      </c>
      <c r="I414" s="12" t="s">
        <v>1690</v>
      </c>
      <c r="J414" s="12" t="s">
        <v>30</v>
      </c>
      <c r="K414" s="13">
        <v>80</v>
      </c>
      <c r="L414" s="67">
        <v>710000000</v>
      </c>
      <c r="M414" s="68" t="s">
        <v>33</v>
      </c>
      <c r="N414" s="2" t="s">
        <v>1597</v>
      </c>
      <c r="O414" s="12" t="s">
        <v>68</v>
      </c>
      <c r="P414" s="12"/>
      <c r="Q414" s="59" t="s">
        <v>821</v>
      </c>
      <c r="R414" s="14" t="s">
        <v>1691</v>
      </c>
      <c r="S414" s="12"/>
      <c r="T414" s="12"/>
      <c r="U414" s="12"/>
      <c r="V414" s="12"/>
      <c r="W414" s="15">
        <v>0</v>
      </c>
      <c r="X414" s="15">
        <f t="shared" si="19"/>
        <v>0</v>
      </c>
      <c r="Y414" s="12" t="s">
        <v>608</v>
      </c>
      <c r="Z414" s="73">
        <v>2014</v>
      </c>
      <c r="AA414" s="12"/>
    </row>
    <row r="415" spans="1:27" ht="63.75" customHeight="1" x14ac:dyDescent="0.2">
      <c r="A415" s="110" t="s">
        <v>1810</v>
      </c>
      <c r="B415" s="3" t="s">
        <v>36</v>
      </c>
      <c r="C415" s="3" t="s">
        <v>1686</v>
      </c>
      <c r="D415" s="12" t="s">
        <v>1687</v>
      </c>
      <c r="E415" s="12" t="s">
        <v>1688</v>
      </c>
      <c r="F415" s="12" t="s">
        <v>1687</v>
      </c>
      <c r="G415" s="12" t="s">
        <v>1688</v>
      </c>
      <c r="H415" s="12" t="s">
        <v>1689</v>
      </c>
      <c r="I415" s="12" t="s">
        <v>1690</v>
      </c>
      <c r="J415" s="12" t="s">
        <v>30</v>
      </c>
      <c r="K415" s="13">
        <v>80</v>
      </c>
      <c r="L415" s="67">
        <v>710000000</v>
      </c>
      <c r="M415" s="68" t="s">
        <v>33</v>
      </c>
      <c r="N415" s="2" t="s">
        <v>1760</v>
      </c>
      <c r="O415" s="12" t="s">
        <v>423</v>
      </c>
      <c r="P415" s="12"/>
      <c r="Q415" s="59" t="s">
        <v>821</v>
      </c>
      <c r="R415" s="14" t="s">
        <v>1691</v>
      </c>
      <c r="S415" s="12"/>
      <c r="T415" s="12"/>
      <c r="U415" s="12"/>
      <c r="V415" s="12"/>
      <c r="W415" s="15">
        <v>214098708.30000001</v>
      </c>
      <c r="X415" s="15">
        <f t="shared" si="19"/>
        <v>239790553.29600003</v>
      </c>
      <c r="Y415" s="12" t="s">
        <v>608</v>
      </c>
      <c r="Z415" s="73">
        <v>2014</v>
      </c>
      <c r="AA415" s="12" t="s">
        <v>801</v>
      </c>
    </row>
    <row r="416" spans="1:27" ht="63.75" customHeight="1" x14ac:dyDescent="0.2">
      <c r="A416" s="110" t="s">
        <v>1685</v>
      </c>
      <c r="B416" s="3" t="s">
        <v>36</v>
      </c>
      <c r="C416" s="3" t="s">
        <v>1686</v>
      </c>
      <c r="D416" s="12" t="s">
        <v>1687</v>
      </c>
      <c r="E416" s="12" t="s">
        <v>1688</v>
      </c>
      <c r="F416" s="12" t="s">
        <v>1687</v>
      </c>
      <c r="G416" s="12" t="s">
        <v>1688</v>
      </c>
      <c r="H416" s="12" t="s">
        <v>1692</v>
      </c>
      <c r="I416" s="12" t="s">
        <v>1693</v>
      </c>
      <c r="J416" s="12" t="s">
        <v>30</v>
      </c>
      <c r="K416" s="13">
        <v>80</v>
      </c>
      <c r="L416" s="67">
        <v>710000000</v>
      </c>
      <c r="M416" s="68" t="s">
        <v>33</v>
      </c>
      <c r="N416" s="2" t="s">
        <v>1597</v>
      </c>
      <c r="O416" s="12" t="s">
        <v>68</v>
      </c>
      <c r="P416" s="12"/>
      <c r="Q416" s="59" t="s">
        <v>821</v>
      </c>
      <c r="R416" s="14" t="s">
        <v>1694</v>
      </c>
      <c r="S416" s="12"/>
      <c r="T416" s="12"/>
      <c r="U416" s="12"/>
      <c r="V416" s="12"/>
      <c r="W416" s="15">
        <v>0</v>
      </c>
      <c r="X416" s="15">
        <f t="shared" si="19"/>
        <v>0</v>
      </c>
      <c r="Y416" s="12" t="s">
        <v>608</v>
      </c>
      <c r="Z416" s="73">
        <v>2014</v>
      </c>
      <c r="AA416" s="12"/>
    </row>
    <row r="417" spans="1:27" ht="63.75" customHeight="1" x14ac:dyDescent="0.2">
      <c r="A417" s="110" t="s">
        <v>1811</v>
      </c>
      <c r="B417" s="3" t="s">
        <v>36</v>
      </c>
      <c r="C417" s="3" t="s">
        <v>1686</v>
      </c>
      <c r="D417" s="12" t="s">
        <v>1687</v>
      </c>
      <c r="E417" s="12" t="s">
        <v>1688</v>
      </c>
      <c r="F417" s="12" t="s">
        <v>1687</v>
      </c>
      <c r="G417" s="12" t="s">
        <v>1688</v>
      </c>
      <c r="H417" s="12" t="s">
        <v>1692</v>
      </c>
      <c r="I417" s="12" t="s">
        <v>1693</v>
      </c>
      <c r="J417" s="12" t="s">
        <v>30</v>
      </c>
      <c r="K417" s="13">
        <v>80</v>
      </c>
      <c r="L417" s="67">
        <v>710000000</v>
      </c>
      <c r="M417" s="68" t="s">
        <v>33</v>
      </c>
      <c r="N417" s="2" t="s">
        <v>1760</v>
      </c>
      <c r="O417" s="12" t="s">
        <v>423</v>
      </c>
      <c r="P417" s="12"/>
      <c r="Q417" s="59" t="s">
        <v>821</v>
      </c>
      <c r="R417" s="14" t="s">
        <v>1694</v>
      </c>
      <c r="S417" s="12"/>
      <c r="T417" s="12"/>
      <c r="U417" s="12"/>
      <c r="V417" s="12"/>
      <c r="W417" s="15">
        <v>212278554.69999999</v>
      </c>
      <c r="X417" s="15">
        <f t="shared" si="19"/>
        <v>237751981.264</v>
      </c>
      <c r="Y417" s="12" t="s">
        <v>608</v>
      </c>
      <c r="Z417" s="73">
        <v>2014</v>
      </c>
      <c r="AA417" s="12" t="s">
        <v>801</v>
      </c>
    </row>
    <row r="418" spans="1:27" ht="63.75" customHeight="1" x14ac:dyDescent="0.2">
      <c r="A418" s="110" t="s">
        <v>1736</v>
      </c>
      <c r="B418" s="4" t="s">
        <v>36</v>
      </c>
      <c r="C418" s="5" t="s">
        <v>170</v>
      </c>
      <c r="D418" s="10" t="s">
        <v>171</v>
      </c>
      <c r="E418" s="10" t="s">
        <v>172</v>
      </c>
      <c r="F418" s="11" t="s">
        <v>171</v>
      </c>
      <c r="G418" s="10" t="s">
        <v>172</v>
      </c>
      <c r="H418" s="10" t="s">
        <v>1737</v>
      </c>
      <c r="I418" s="10" t="s">
        <v>1738</v>
      </c>
      <c r="J418" s="24" t="s">
        <v>30</v>
      </c>
      <c r="K418" s="24">
        <v>90</v>
      </c>
      <c r="L418" s="2">
        <v>710000000</v>
      </c>
      <c r="M418" s="3" t="s">
        <v>33</v>
      </c>
      <c r="N418" s="2" t="s">
        <v>1112</v>
      </c>
      <c r="O418" s="24" t="s">
        <v>66</v>
      </c>
      <c r="P418" s="24"/>
      <c r="Q418" s="4" t="s">
        <v>70</v>
      </c>
      <c r="R418" s="4" t="s">
        <v>175</v>
      </c>
      <c r="S418" s="24"/>
      <c r="T418" s="2"/>
      <c r="U418" s="25"/>
      <c r="V418" s="90"/>
      <c r="W418" s="142">
        <f>51360*545.54</f>
        <v>28018934.399999999</v>
      </c>
      <c r="X418" s="90">
        <f t="shared" si="19"/>
        <v>31381206.528000001</v>
      </c>
      <c r="Y418" s="90" t="s">
        <v>608</v>
      </c>
      <c r="Z418" s="115">
        <v>2014</v>
      </c>
      <c r="AA418" s="24"/>
    </row>
    <row r="419" spans="1:27" ht="63.75" customHeight="1" x14ac:dyDescent="0.2">
      <c r="A419" s="80" t="s">
        <v>1756</v>
      </c>
      <c r="B419" s="2" t="s">
        <v>36</v>
      </c>
      <c r="C419" s="81" t="s">
        <v>1757</v>
      </c>
      <c r="D419" s="81" t="s">
        <v>1758</v>
      </c>
      <c r="E419" s="81" t="s">
        <v>1759</v>
      </c>
      <c r="F419" s="117" t="s">
        <v>1758</v>
      </c>
      <c r="G419" s="117" t="s">
        <v>1759</v>
      </c>
      <c r="H419" s="117"/>
      <c r="I419" s="117"/>
      <c r="J419" s="24" t="s">
        <v>610</v>
      </c>
      <c r="K419" s="81">
        <v>50</v>
      </c>
      <c r="L419" s="2">
        <v>710000000</v>
      </c>
      <c r="M419" s="3" t="s">
        <v>33</v>
      </c>
      <c r="N419" s="81" t="s">
        <v>1760</v>
      </c>
      <c r="O419" s="4" t="s">
        <v>66</v>
      </c>
      <c r="P419" s="4"/>
      <c r="Q419" s="4" t="s">
        <v>1761</v>
      </c>
      <c r="R419" s="4" t="s">
        <v>1762</v>
      </c>
      <c r="S419" s="158"/>
      <c r="T419" s="82"/>
      <c r="U419" s="24"/>
      <c r="V419" s="158"/>
      <c r="W419" s="121">
        <v>110500</v>
      </c>
      <c r="X419" s="121">
        <f>W419*1.12</f>
        <v>123760.00000000001</v>
      </c>
      <c r="Y419" s="122"/>
      <c r="Z419" s="24">
        <v>2014</v>
      </c>
      <c r="AA419" s="123"/>
    </row>
    <row r="420" spans="1:27" ht="63.75" customHeight="1" x14ac:dyDescent="0.2">
      <c r="A420" s="110" t="s">
        <v>1765</v>
      </c>
      <c r="B420" s="4" t="s">
        <v>36</v>
      </c>
      <c r="C420" s="5" t="s">
        <v>1766</v>
      </c>
      <c r="D420" s="10" t="s">
        <v>1767</v>
      </c>
      <c r="E420" s="10" t="s">
        <v>1768</v>
      </c>
      <c r="F420" s="11" t="s">
        <v>1769</v>
      </c>
      <c r="G420" s="10" t="s">
        <v>1770</v>
      </c>
      <c r="H420" s="10" t="s">
        <v>1771</v>
      </c>
      <c r="I420" s="10" t="s">
        <v>1772</v>
      </c>
      <c r="J420" s="24" t="s">
        <v>609</v>
      </c>
      <c r="K420" s="24">
        <v>80</v>
      </c>
      <c r="L420" s="2">
        <v>710000000</v>
      </c>
      <c r="M420" s="3" t="s">
        <v>33</v>
      </c>
      <c r="N420" s="81" t="s">
        <v>879</v>
      </c>
      <c r="O420" s="4" t="s">
        <v>66</v>
      </c>
      <c r="P420" s="24"/>
      <c r="Q420" s="4" t="s">
        <v>1773</v>
      </c>
      <c r="R420" s="4" t="s">
        <v>561</v>
      </c>
      <c r="S420" s="24"/>
      <c r="T420" s="2"/>
      <c r="U420" s="25"/>
      <c r="V420" s="90"/>
      <c r="W420" s="142">
        <v>100000000</v>
      </c>
      <c r="X420" s="90">
        <f t="shared" ref="X420:X423" si="20">W420*1.12</f>
        <v>112000000.00000001</v>
      </c>
      <c r="Y420" s="90"/>
      <c r="Z420" s="115">
        <v>2014</v>
      </c>
      <c r="AA420" s="24"/>
    </row>
    <row r="421" spans="1:27" ht="63.75" customHeight="1" x14ac:dyDescent="0.2">
      <c r="A421" s="80" t="s">
        <v>1774</v>
      </c>
      <c r="B421" s="4" t="s">
        <v>36</v>
      </c>
      <c r="C421" s="5" t="s">
        <v>1775</v>
      </c>
      <c r="D421" s="10" t="s">
        <v>1776</v>
      </c>
      <c r="E421" s="10" t="s">
        <v>1777</v>
      </c>
      <c r="F421" s="11" t="s">
        <v>1778</v>
      </c>
      <c r="G421" s="10" t="s">
        <v>1779</v>
      </c>
      <c r="H421" s="10" t="s">
        <v>1780</v>
      </c>
      <c r="I421" s="10" t="s">
        <v>1781</v>
      </c>
      <c r="J421" s="24" t="s">
        <v>1657</v>
      </c>
      <c r="K421" s="24">
        <v>10</v>
      </c>
      <c r="L421" s="2">
        <v>710000000</v>
      </c>
      <c r="M421" s="3" t="s">
        <v>33</v>
      </c>
      <c r="N421" s="81" t="s">
        <v>879</v>
      </c>
      <c r="O421" s="4" t="s">
        <v>66</v>
      </c>
      <c r="P421" s="24"/>
      <c r="Q421" s="4" t="s">
        <v>1773</v>
      </c>
      <c r="R421" s="4" t="s">
        <v>561</v>
      </c>
      <c r="S421" s="24"/>
      <c r="T421" s="2"/>
      <c r="U421" s="25"/>
      <c r="V421" s="90"/>
      <c r="W421" s="142">
        <v>4888578.5</v>
      </c>
      <c r="X421" s="90">
        <f t="shared" si="20"/>
        <v>5475207.9200000009</v>
      </c>
      <c r="Y421" s="90"/>
      <c r="Z421" s="115">
        <v>2014</v>
      </c>
      <c r="AA421" s="24"/>
    </row>
    <row r="422" spans="1:27" ht="63.75" customHeight="1" x14ac:dyDescent="0.2">
      <c r="A422" s="110" t="s">
        <v>1785</v>
      </c>
      <c r="B422" s="137" t="s">
        <v>1783</v>
      </c>
      <c r="C422" s="5" t="s">
        <v>369</v>
      </c>
      <c r="D422" s="83" t="s">
        <v>92</v>
      </c>
      <c r="E422" s="83" t="s">
        <v>370</v>
      </c>
      <c r="F422" s="83" t="s">
        <v>371</v>
      </c>
      <c r="G422" s="83" t="s">
        <v>372</v>
      </c>
      <c r="H422" s="83"/>
      <c r="I422" s="83"/>
      <c r="J422" s="85" t="s">
        <v>609</v>
      </c>
      <c r="K422" s="84">
        <v>0</v>
      </c>
      <c r="L422" s="2">
        <v>710000000</v>
      </c>
      <c r="M422" s="3" t="s">
        <v>33</v>
      </c>
      <c r="N422" s="2" t="s">
        <v>1760</v>
      </c>
      <c r="O422" s="4" t="s">
        <v>423</v>
      </c>
      <c r="P422" s="34"/>
      <c r="Q422" s="137" t="s">
        <v>1786</v>
      </c>
      <c r="R422" s="83" t="s">
        <v>201</v>
      </c>
      <c r="S422" s="34"/>
      <c r="T422" s="85"/>
      <c r="U422" s="37"/>
      <c r="V422" s="20"/>
      <c r="W422" s="37">
        <v>1285714285.7142</v>
      </c>
      <c r="X422" s="37">
        <f t="shared" si="20"/>
        <v>1439999999.9999042</v>
      </c>
      <c r="Y422" s="86"/>
      <c r="Z422" s="87">
        <v>2014</v>
      </c>
      <c r="AA422" s="88"/>
    </row>
    <row r="423" spans="1:27" ht="63.75" customHeight="1" x14ac:dyDescent="0.2">
      <c r="A423" s="80" t="s">
        <v>1789</v>
      </c>
      <c r="B423" s="137" t="s">
        <v>1783</v>
      </c>
      <c r="C423" s="5" t="s">
        <v>1790</v>
      </c>
      <c r="D423" s="83" t="s">
        <v>1791</v>
      </c>
      <c r="E423" s="83" t="s">
        <v>1792</v>
      </c>
      <c r="F423" s="83" t="s">
        <v>1791</v>
      </c>
      <c r="G423" s="83" t="s">
        <v>1792</v>
      </c>
      <c r="H423" s="83"/>
      <c r="I423" s="83"/>
      <c r="J423" s="85" t="s">
        <v>30</v>
      </c>
      <c r="K423" s="84">
        <v>0</v>
      </c>
      <c r="L423" s="2">
        <v>710000000</v>
      </c>
      <c r="M423" s="3" t="s">
        <v>33</v>
      </c>
      <c r="N423" s="2" t="s">
        <v>1760</v>
      </c>
      <c r="O423" s="4" t="s">
        <v>67</v>
      </c>
      <c r="P423" s="34"/>
      <c r="Q423" s="4" t="s">
        <v>1658</v>
      </c>
      <c r="R423" s="83" t="s">
        <v>1793</v>
      </c>
      <c r="S423" s="34"/>
      <c r="T423" s="85"/>
      <c r="U423" s="37"/>
      <c r="V423" s="20"/>
      <c r="W423" s="37">
        <v>1396946</v>
      </c>
      <c r="X423" s="37">
        <f t="shared" si="20"/>
        <v>1564579.5200000003</v>
      </c>
      <c r="Y423" s="86"/>
      <c r="Z423" s="87">
        <v>2014</v>
      </c>
      <c r="AA423" s="88"/>
    </row>
    <row r="424" spans="1:27" ht="63.75" customHeight="1" x14ac:dyDescent="0.2">
      <c r="A424" s="80" t="s">
        <v>1825</v>
      </c>
      <c r="B424" s="30" t="s">
        <v>36</v>
      </c>
      <c r="C424" s="31" t="s">
        <v>1826</v>
      </c>
      <c r="D424" s="30" t="s">
        <v>1827</v>
      </c>
      <c r="E424" s="32" t="s">
        <v>1828</v>
      </c>
      <c r="F424" s="31" t="s">
        <v>1827</v>
      </c>
      <c r="G424" s="32" t="s">
        <v>1828</v>
      </c>
      <c r="H424" s="30" t="s">
        <v>1829</v>
      </c>
      <c r="I424" s="14" t="s">
        <v>1830</v>
      </c>
      <c r="J424" s="34" t="s">
        <v>30</v>
      </c>
      <c r="K424" s="35">
        <v>80</v>
      </c>
      <c r="L424" s="92">
        <v>710000000</v>
      </c>
      <c r="M424" s="30" t="s">
        <v>912</v>
      </c>
      <c r="N424" s="14" t="s">
        <v>1760</v>
      </c>
      <c r="O424" s="14" t="s">
        <v>1831</v>
      </c>
      <c r="P424" s="31"/>
      <c r="Q424" s="14" t="s">
        <v>1832</v>
      </c>
      <c r="R424" s="2" t="s">
        <v>1833</v>
      </c>
      <c r="S424" s="34"/>
      <c r="T424" s="34"/>
      <c r="U424" s="34"/>
      <c r="V424" s="34"/>
      <c r="W424" s="20">
        <f>X424/1.12</f>
        <v>799999.99999999988</v>
      </c>
      <c r="X424" s="20">
        <v>896000</v>
      </c>
      <c r="Y424" s="34" t="s">
        <v>608</v>
      </c>
      <c r="Z424" s="34">
        <v>2014</v>
      </c>
      <c r="AA424" s="14"/>
    </row>
    <row r="425" spans="1:27" ht="63.75" customHeight="1" x14ac:dyDescent="0.2">
      <c r="A425" s="80" t="s">
        <v>1839</v>
      </c>
      <c r="B425" s="4" t="s">
        <v>36</v>
      </c>
      <c r="C425" s="45" t="s">
        <v>1840</v>
      </c>
      <c r="D425" s="45" t="s">
        <v>1853</v>
      </c>
      <c r="E425" s="45" t="s">
        <v>1841</v>
      </c>
      <c r="F425" s="45" t="s">
        <v>1842</v>
      </c>
      <c r="G425" s="45" t="s">
        <v>1843</v>
      </c>
      <c r="H425" s="45" t="s">
        <v>1844</v>
      </c>
      <c r="I425" s="45" t="s">
        <v>1845</v>
      </c>
      <c r="J425" s="45" t="s">
        <v>1657</v>
      </c>
      <c r="K425" s="150">
        <v>100</v>
      </c>
      <c r="L425" s="2">
        <v>710000000</v>
      </c>
      <c r="M425" s="3" t="s">
        <v>912</v>
      </c>
      <c r="N425" s="2" t="s">
        <v>1677</v>
      </c>
      <c r="O425" s="46" t="s">
        <v>66</v>
      </c>
      <c r="P425" s="47"/>
      <c r="Q425" s="4" t="s">
        <v>70</v>
      </c>
      <c r="R425" s="4" t="s">
        <v>1846</v>
      </c>
      <c r="S425" s="46"/>
      <c r="T425" s="46"/>
      <c r="U425" s="46"/>
      <c r="V425" s="47"/>
      <c r="W425" s="149">
        <v>25000000</v>
      </c>
      <c r="X425" s="91">
        <f>W425*1.12</f>
        <v>28000000.000000004</v>
      </c>
      <c r="Y425" s="46"/>
      <c r="Z425" s="14">
        <v>2014</v>
      </c>
      <c r="AA425" s="14"/>
    </row>
    <row r="426" spans="1:27" ht="63.75" customHeight="1" x14ac:dyDescent="0.25">
      <c r="A426" s="80" t="s">
        <v>1847</v>
      </c>
      <c r="B426" s="4" t="s">
        <v>36</v>
      </c>
      <c r="C426" s="162" t="s">
        <v>1790</v>
      </c>
      <c r="D426" s="45" t="s">
        <v>1791</v>
      </c>
      <c r="E426" s="45" t="s">
        <v>1792</v>
      </c>
      <c r="F426" s="45" t="s">
        <v>1791</v>
      </c>
      <c r="G426" s="45" t="s">
        <v>1792</v>
      </c>
      <c r="H426" s="45" t="s">
        <v>1848</v>
      </c>
      <c r="I426" s="45" t="s">
        <v>1852</v>
      </c>
      <c r="J426" s="163" t="s">
        <v>30</v>
      </c>
      <c r="K426" s="164">
        <v>0</v>
      </c>
      <c r="L426" s="2">
        <v>710000000</v>
      </c>
      <c r="M426" s="3" t="s">
        <v>912</v>
      </c>
      <c r="N426" s="2" t="s">
        <v>1677</v>
      </c>
      <c r="O426" s="93" t="s">
        <v>67</v>
      </c>
      <c r="P426" s="165"/>
      <c r="Q426" s="162" t="s">
        <v>1849</v>
      </c>
      <c r="R426" s="94" t="s">
        <v>1850</v>
      </c>
      <c r="S426" s="165"/>
      <c r="T426" s="165"/>
      <c r="U426" s="165"/>
      <c r="V426" s="166" t="s">
        <v>1851</v>
      </c>
      <c r="W426" s="142">
        <v>409211</v>
      </c>
      <c r="X426" s="167">
        <f>W426*1.12</f>
        <v>458316.32000000007</v>
      </c>
      <c r="Y426" s="165"/>
      <c r="Z426" s="164">
        <v>2014</v>
      </c>
      <c r="AA426" s="168"/>
    </row>
    <row r="427" spans="1:27" ht="63.75" customHeight="1" x14ac:dyDescent="0.2">
      <c r="A427" s="80" t="s">
        <v>1856</v>
      </c>
      <c r="B427" s="14" t="s">
        <v>36</v>
      </c>
      <c r="C427" s="53" t="s">
        <v>1962</v>
      </c>
      <c r="D427" s="81" t="s">
        <v>1857</v>
      </c>
      <c r="E427" s="81" t="s">
        <v>1858</v>
      </c>
      <c r="F427" s="117" t="s">
        <v>1859</v>
      </c>
      <c r="G427" s="117" t="s">
        <v>1860</v>
      </c>
      <c r="H427" s="117" t="s">
        <v>1861</v>
      </c>
      <c r="I427" s="117" t="s">
        <v>1862</v>
      </c>
      <c r="J427" s="14" t="s">
        <v>1657</v>
      </c>
      <c r="K427" s="57">
        <v>80</v>
      </c>
      <c r="L427" s="2">
        <v>710000000</v>
      </c>
      <c r="M427" s="3" t="s">
        <v>33</v>
      </c>
      <c r="N427" s="81" t="s">
        <v>1677</v>
      </c>
      <c r="O427" s="3" t="s">
        <v>320</v>
      </c>
      <c r="P427" s="58"/>
      <c r="Q427" s="46" t="s">
        <v>821</v>
      </c>
      <c r="R427" s="115" t="s">
        <v>31</v>
      </c>
      <c r="S427" s="114"/>
      <c r="T427" s="114"/>
      <c r="U427" s="90"/>
      <c r="V427" s="90"/>
      <c r="W427" s="90">
        <v>8988000</v>
      </c>
      <c r="X427" s="90">
        <f>W427*1.12</f>
        <v>10066560.000000002</v>
      </c>
      <c r="Y427" s="14"/>
      <c r="Z427" s="34">
        <v>2014</v>
      </c>
      <c r="AA427" s="14"/>
    </row>
    <row r="428" spans="1:27" ht="63.75" customHeight="1" x14ac:dyDescent="0.2">
      <c r="A428" s="80" t="s">
        <v>1877</v>
      </c>
      <c r="B428" s="14" t="s">
        <v>36</v>
      </c>
      <c r="C428" s="53" t="s">
        <v>210</v>
      </c>
      <c r="D428" s="81" t="s">
        <v>211</v>
      </c>
      <c r="E428" s="81" t="s">
        <v>1878</v>
      </c>
      <c r="F428" s="117" t="s">
        <v>213</v>
      </c>
      <c r="G428" s="117" t="s">
        <v>1879</v>
      </c>
      <c r="H428" s="117" t="s">
        <v>215</v>
      </c>
      <c r="I428" s="117" t="s">
        <v>1880</v>
      </c>
      <c r="J428" s="14" t="s">
        <v>30</v>
      </c>
      <c r="K428" s="57">
        <v>50</v>
      </c>
      <c r="L428" s="2">
        <v>710000000</v>
      </c>
      <c r="M428" s="3" t="s">
        <v>33</v>
      </c>
      <c r="N428" s="81" t="s">
        <v>1677</v>
      </c>
      <c r="O428" s="3" t="s">
        <v>217</v>
      </c>
      <c r="P428" s="58"/>
      <c r="Q428" s="46" t="s">
        <v>821</v>
      </c>
      <c r="R428" s="115" t="s">
        <v>31</v>
      </c>
      <c r="S428" s="114"/>
      <c r="T428" s="114"/>
      <c r="U428" s="90"/>
      <c r="V428" s="90"/>
      <c r="W428" s="90">
        <v>25000000</v>
      </c>
      <c r="X428" s="90">
        <f>W428*1.12</f>
        <v>28000000.000000004</v>
      </c>
      <c r="Y428" s="14" t="s">
        <v>608</v>
      </c>
      <c r="Z428" s="34">
        <v>2014</v>
      </c>
      <c r="AA428" s="14"/>
    </row>
    <row r="429" spans="1:27" ht="63.75" customHeight="1" x14ac:dyDescent="0.2">
      <c r="A429" s="80" t="s">
        <v>1884</v>
      </c>
      <c r="B429" s="14" t="s">
        <v>36</v>
      </c>
      <c r="C429" s="53" t="s">
        <v>1885</v>
      </c>
      <c r="D429" s="170" t="s">
        <v>1963</v>
      </c>
      <c r="E429" s="170" t="s">
        <v>1886</v>
      </c>
      <c r="F429" s="171" t="s">
        <v>1964</v>
      </c>
      <c r="G429" s="171" t="s">
        <v>1887</v>
      </c>
      <c r="H429" s="117" t="s">
        <v>1888</v>
      </c>
      <c r="I429" s="117" t="s">
        <v>1889</v>
      </c>
      <c r="J429" s="14" t="s">
        <v>30</v>
      </c>
      <c r="K429" s="57">
        <v>100</v>
      </c>
      <c r="L429" s="2">
        <v>710000000</v>
      </c>
      <c r="M429" s="3" t="s">
        <v>33</v>
      </c>
      <c r="N429" s="81" t="s">
        <v>1677</v>
      </c>
      <c r="O429" s="3" t="s">
        <v>320</v>
      </c>
      <c r="P429" s="58"/>
      <c r="Q429" s="46" t="s">
        <v>821</v>
      </c>
      <c r="R429" s="115" t="s">
        <v>1890</v>
      </c>
      <c r="S429" s="114"/>
      <c r="T429" s="114"/>
      <c r="U429" s="90"/>
      <c r="V429" s="90"/>
      <c r="W429" s="90">
        <v>4451070000</v>
      </c>
      <c r="X429" s="90">
        <f>W429*1.12</f>
        <v>4985198400</v>
      </c>
      <c r="Y429" s="14" t="s">
        <v>608</v>
      </c>
      <c r="Z429" s="34">
        <v>2014</v>
      </c>
      <c r="AA429" s="14"/>
    </row>
    <row r="430" spans="1:27" ht="63.75" customHeight="1" x14ac:dyDescent="0.2">
      <c r="A430" s="80" t="s">
        <v>1959</v>
      </c>
      <c r="B430" s="4" t="s">
        <v>36</v>
      </c>
      <c r="C430" s="5" t="s">
        <v>1615</v>
      </c>
      <c r="D430" s="10" t="s">
        <v>803</v>
      </c>
      <c r="E430" s="10" t="s">
        <v>804</v>
      </c>
      <c r="F430" s="11" t="s">
        <v>803</v>
      </c>
      <c r="G430" s="10" t="s">
        <v>804</v>
      </c>
      <c r="H430" s="10" t="s">
        <v>805</v>
      </c>
      <c r="I430" s="10" t="s">
        <v>806</v>
      </c>
      <c r="J430" s="24" t="s">
        <v>30</v>
      </c>
      <c r="K430" s="24">
        <v>100</v>
      </c>
      <c r="L430" s="2">
        <v>710000000</v>
      </c>
      <c r="M430" s="3" t="s">
        <v>33</v>
      </c>
      <c r="N430" s="81" t="s">
        <v>1677</v>
      </c>
      <c r="O430" s="4" t="s">
        <v>66</v>
      </c>
      <c r="P430" s="24"/>
      <c r="Q430" s="4" t="s">
        <v>821</v>
      </c>
      <c r="R430" s="4" t="s">
        <v>135</v>
      </c>
      <c r="S430" s="24"/>
      <c r="T430" s="2"/>
      <c r="U430" s="25"/>
      <c r="V430" s="90"/>
      <c r="W430" s="142">
        <v>292200</v>
      </c>
      <c r="X430" s="90">
        <f>W430</f>
        <v>292200</v>
      </c>
      <c r="Y430" s="90"/>
      <c r="Z430" s="115">
        <v>2014</v>
      </c>
      <c r="AA430" s="24"/>
    </row>
    <row r="431" spans="1:27" ht="12.75" customHeight="1" x14ac:dyDescent="0.2">
      <c r="A431" s="108" t="s">
        <v>541</v>
      </c>
      <c r="B431" s="109"/>
      <c r="C431" s="109"/>
      <c r="D431" s="109"/>
      <c r="E431" s="109"/>
      <c r="F431" s="109"/>
      <c r="G431" s="109"/>
      <c r="H431" s="109"/>
      <c r="I431" s="109"/>
      <c r="J431" s="109"/>
      <c r="K431" s="109"/>
      <c r="L431" s="109"/>
      <c r="M431" s="109"/>
      <c r="N431" s="109"/>
      <c r="O431" s="109"/>
      <c r="P431" s="109"/>
      <c r="Q431" s="109"/>
      <c r="R431" s="109"/>
      <c r="S431" s="109"/>
      <c r="T431" s="109"/>
      <c r="U431" s="109"/>
      <c r="V431" s="109"/>
      <c r="W431" s="125">
        <f>SUBTOTAL(9,W178:W430)</f>
        <v>10725418752.229912</v>
      </c>
      <c r="X431" s="125">
        <f>SUBTOTAL(9,X178:X430)</f>
        <v>11969995450.9879</v>
      </c>
      <c r="Y431" s="109"/>
      <c r="Z431" s="109"/>
      <c r="AA431" s="109"/>
    </row>
    <row r="432" spans="1:27" ht="12.75" customHeight="1" x14ac:dyDescent="0.2">
      <c r="A432" s="108" t="s">
        <v>596</v>
      </c>
      <c r="B432" s="109"/>
      <c r="C432" s="109"/>
      <c r="D432" s="109"/>
      <c r="E432" s="109"/>
      <c r="F432" s="109"/>
      <c r="G432" s="109"/>
      <c r="H432" s="109"/>
      <c r="I432" s="109"/>
      <c r="J432" s="109"/>
      <c r="K432" s="109"/>
      <c r="L432" s="109"/>
      <c r="M432" s="109"/>
      <c r="N432" s="109"/>
      <c r="O432" s="109"/>
      <c r="P432" s="109"/>
      <c r="Q432" s="109"/>
      <c r="R432" s="109"/>
      <c r="S432" s="109"/>
      <c r="T432" s="109"/>
      <c r="U432" s="109"/>
      <c r="V432" s="109"/>
      <c r="W432" s="169">
        <f>W431+W176+W163</f>
        <v>11812662306.748953</v>
      </c>
      <c r="X432" s="169">
        <f>X431+X176+X163</f>
        <v>13187708232.049225</v>
      </c>
      <c r="Y432" s="109"/>
      <c r="Z432" s="109"/>
      <c r="AA432" s="109"/>
    </row>
  </sheetData>
  <autoFilter ref="A28:AA28"/>
  <mergeCells count="13">
    <mergeCell ref="V22:AA23"/>
    <mergeCell ref="V24:AA25"/>
    <mergeCell ref="V20:AA21"/>
    <mergeCell ref="A4:AA4"/>
    <mergeCell ref="A5:B5"/>
    <mergeCell ref="C5:Z5"/>
    <mergeCell ref="V6:AA7"/>
    <mergeCell ref="V8:AA9"/>
    <mergeCell ref="V18:AA19"/>
    <mergeCell ref="V16:AA17"/>
    <mergeCell ref="V14:AA15"/>
    <mergeCell ref="V12:AA13"/>
    <mergeCell ref="V10:AA11"/>
  </mergeCells>
  <hyperlinks>
    <hyperlink ref="C260" r:id="rId1" display="http://enstru.skc.kz/ru/ntru/detail/?kpved=63.99.10.90.00.00.00"/>
    <hyperlink ref="C245" r:id="rId2" display="http://enstru.skc.kz/ru/ntru/detail/?kpved=49.50.11.50.10.10.10"/>
    <hyperlink ref="C261" r:id="rId3" display="http://enstru.skc.kz/ru/ntru/detail/?kpved=63.99.10.90.00.00.00"/>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2014-07-22T11:10:03Z</dcterms:modified>
</cp:coreProperties>
</file>