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825" windowWidth="14805" windowHeight="7290" activeTab="0"/>
  </bookViews>
  <sheets>
    <sheet name="Лист1" sheetId="1" r:id="rId1"/>
    <sheet name="Лист2" sheetId="2" r:id="rId2"/>
    <sheet name="Лист3" sheetId="3" r:id="rId3"/>
  </sheets>
  <definedNames>
    <definedName name="_xlnm._FilterDatabase" localSheetId="0" hidden="1">'Лист1'!$A$7:$AB$66</definedName>
  </definedNames>
  <calcPr fullCalcOnLoad="1"/>
</workbook>
</file>

<file path=xl/sharedStrings.xml><?xml version="1.0" encoding="utf-8"?>
<sst xmlns="http://schemas.openxmlformats.org/spreadsheetml/2006/main" count="795" uniqueCount="290">
  <si>
    <t xml:space="preserve">№ </t>
  </si>
  <si>
    <t>Наименование организации</t>
  </si>
  <si>
    <t>Код  ТРУ</t>
  </si>
  <si>
    <t>Наименование закупаемых товаров, работ и услуг (на русском языке)</t>
  </si>
  <si>
    <t>Наименование закупаемых товаров, работ и услуг (на казахском языке)</t>
  </si>
  <si>
    <t>Краткая характеристика (описание) товаров, работ и услуг с указанием СТ РК, ГОСТ, ТУ и т.д. (на русском языке)</t>
  </si>
  <si>
    <t>Краткая характеристика (описание) товаров, работ и услуг с указанием СТ РК, ГОСТ, ТУ и т.д. (на казахском языке)</t>
  </si>
  <si>
    <t>Дополнительная характеристика (на русском языке)</t>
  </si>
  <si>
    <t>Дополнительная характеристика (на казахском языке)</t>
  </si>
  <si>
    <t>Способ закупок</t>
  </si>
  <si>
    <t>Прогноз казахстанского содержания, %</t>
  </si>
  <si>
    <t>Код КАТО места осуществления закупок</t>
  </si>
  <si>
    <t xml:space="preserve">Место (адрес)  осуществления закупок </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</si>
  <si>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</si>
  <si>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</si>
  <si>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</si>
  <si>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</si>
  <si>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</si>
  <si>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</si>
  <si>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</si>
  <si>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</si>
  <si>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</si>
  <si>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</si>
  <si>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</si>
  <si>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</si>
  <si>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</si>
  <si>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</si>
  <si>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Включить следующие позиции:</t>
  </si>
  <si>
    <t>Исключить следующие позиции:</t>
  </si>
  <si>
    <t>-</t>
  </si>
  <si>
    <t>+</t>
  </si>
  <si>
    <t>Приложение 1</t>
  </si>
  <si>
    <t>АО "РД "КазМунайГаз"</t>
  </si>
  <si>
    <t>ОТ</t>
  </si>
  <si>
    <t xml:space="preserve"> г.Астана, пр.Кабанбай батыра 17</t>
  </si>
  <si>
    <t>итого по услугам</t>
  </si>
  <si>
    <t>итого исключить</t>
  </si>
  <si>
    <t>итого включить</t>
  </si>
  <si>
    <t>1. Товары</t>
  </si>
  <si>
    <t>2. Работы</t>
  </si>
  <si>
    <t>сентябрь, октябрь 2013 года</t>
  </si>
  <si>
    <t>итого по работам</t>
  </si>
  <si>
    <t>3. Услуги</t>
  </si>
  <si>
    <t>г.Астана</t>
  </si>
  <si>
    <t>столбец - 11</t>
  </si>
  <si>
    <t>32.99.61.00.00.00.30.60.1</t>
  </si>
  <si>
    <t>Программный продукт - прочий</t>
  </si>
  <si>
    <t>Бағдарламалық өнім- өзге</t>
  </si>
  <si>
    <t>DDP</t>
  </si>
  <si>
    <t>итого по товарам</t>
  </si>
  <si>
    <t>штука</t>
  </si>
  <si>
    <t>ОИ</t>
  </si>
  <si>
    <t>ноябрь, декабрь 2013 года</t>
  </si>
  <si>
    <t>г.Астана, пр.Кабанбай батыра 17</t>
  </si>
  <si>
    <t>авансовый платеж - 0%, оставшаяся часть в течение 30 рабочих дней с момента подписания акта приема-передачи</t>
  </si>
  <si>
    <t>ДДН</t>
  </si>
  <si>
    <t>20-1 Р</t>
  </si>
  <si>
    <t>09.10.12.17.20.00.00</t>
  </si>
  <si>
    <t xml:space="preserve">Работы по расконсервации и освоению скважин </t>
  </si>
  <si>
    <t xml:space="preserve">Ұңғымаларды консервациялаудан шығару және игеру жөніндегі жұмыстар </t>
  </si>
  <si>
    <t>Комплекс работ по расконсервации и освоению скважин</t>
  </si>
  <si>
    <t xml:space="preserve">Ұңғымаларды консервациялаудан шығару және игеру жөніндегі жұмыстарының жиынтығы </t>
  </si>
  <si>
    <t>Атырауская область, Исатайский район, блок Лиман</t>
  </si>
  <si>
    <t>с момента заключения договора по 31 декабря 2013 года</t>
  </si>
  <si>
    <t>авансовый платеж - 0%, оставшаяся часть в течение 30 рабочих дней с  момента представления оригинала счета-фактуры и оригинала акта выполненных работ</t>
  </si>
  <si>
    <t>2013</t>
  </si>
  <si>
    <t>столбец - 3, 4, 5, 12</t>
  </si>
  <si>
    <t>20-2 Р</t>
  </si>
  <si>
    <t>82 Т</t>
  </si>
  <si>
    <t>Программное обеспечение</t>
  </si>
  <si>
    <r>
      <t xml:space="preserve"> Ба</t>
    </r>
    <r>
      <rPr>
        <sz val="10"/>
        <rFont val="Calibri"/>
        <family val="2"/>
      </rPr>
      <t>ғ</t>
    </r>
    <r>
      <rPr>
        <sz val="10"/>
        <rFont val="Times New Roman"/>
        <family val="1"/>
      </rPr>
      <t>дарламалы</t>
    </r>
    <r>
      <rPr>
        <sz val="10"/>
        <rFont val="Calibri"/>
        <family val="2"/>
      </rPr>
      <t>қ</t>
    </r>
    <r>
      <rPr>
        <sz val="10"/>
        <rFont val="Times New Roman"/>
        <family val="1"/>
      </rPr>
      <t xml:space="preserve"> </t>
    </r>
    <r>
      <rPr>
        <sz val="10"/>
        <rFont val="Calibri"/>
        <family val="2"/>
      </rPr>
      <t>қ</t>
    </r>
    <r>
      <rPr>
        <sz val="10"/>
        <rFont val="Times New Roman"/>
        <family val="1"/>
      </rPr>
      <t>амсыздандыру</t>
    </r>
  </si>
  <si>
    <t>Программное обеспечение для интерпретации геолого-геофизических данных, подсчета запасов и оценки ресурсов УВ</t>
  </si>
  <si>
    <t>Геология-геофизикалык мәліметтерді инрепретациялау, қорларды есептеу, ресурсты бағалау үшін арналған бағдарлама</t>
  </si>
  <si>
    <t>сентябрь-октрябрь 2013 г.</t>
  </si>
  <si>
    <t>с момента подписания по 31.12.2013</t>
  </si>
  <si>
    <t>82-1 Т</t>
  </si>
  <si>
    <t>сентябрь, октрябрь 2013 года</t>
  </si>
  <si>
    <t>ДОГП</t>
  </si>
  <si>
    <t>242 У</t>
  </si>
  <si>
    <t>71.12.31.10.00.00.00</t>
  </si>
  <si>
    <t xml:space="preserve">Услуги консультационные в области геологии и геофизики </t>
  </si>
  <si>
    <t>Услуги по проведению тематической работы по теме "Сбор, систематизация и анализ геолого-геофизических материалов с целью определения нефтегазоперспективных зон северного борта Прикаспийской впадины"</t>
  </si>
  <si>
    <t>«Каспий ойпатының солтүстік бөлігінде мұнай мен газға перспективті аймақтарын анықтау мақсатыңда, геология-геофизика мәліметтерін жинау, жүйеге келтіру және сараптама жасау» атты тематикалық жұмыстарын жүргізу қызметтері</t>
  </si>
  <si>
    <t>авансовый платеж - 30%, оставшаяся часть в течение 30 рабочих дней с момента подписания акта приема-передачи</t>
  </si>
  <si>
    <t>243 У</t>
  </si>
  <si>
    <t xml:space="preserve">Услуги по разработке проекта ПредОВОС к "Проекту поисковых работ по блоку Косбулак" </t>
  </si>
  <si>
    <t>«Қосбұлақ алаңындағы (блогындағы) іздеу-барлау жұмыстар жобасына» жобалау-жоспарлау алдындағы қоршаган ортаға әсерді алдын-ала бағалау (ПредОВОС) жобасын жасау қызметтері</t>
  </si>
  <si>
    <t>78.30.12.10.00.00.00</t>
  </si>
  <si>
    <t>Услуги по обеспечению персоналом офисным вспомогательным прочие</t>
  </si>
  <si>
    <t>Офистік және қосалқы  қызметкерлермен қамтамасыз ету жөніндегі басқа да қызмет көрсетулер</t>
  </si>
  <si>
    <t>Прочие услуги по обеспечению персоналом офисным вспомогательным, не включенные в другие группировки</t>
  </si>
  <si>
    <t>Басқа топтарға кірмейтін, офистік, қосалқы қызметкерлермен қамтамасыз ету жөніндегі басқа да қызмет көрсетулер</t>
  </si>
  <si>
    <t>Услуги по предоставлению персонала (водители 
24 чел.)</t>
  </si>
  <si>
    <t>Қызметкерлерді беру жөніндегі қызмет көрсетулері (жүргізушілер 
24 адам)</t>
  </si>
  <si>
    <t>ноябрь 
2013 года</t>
  </si>
  <si>
    <t>с момента заключения договра 
по 31 декабря 2013 года</t>
  </si>
  <si>
    <t xml:space="preserve">0%, оставшаяся часть в течении 30 рабочих дней с момента подписания акта приема - передачи оказанных услуг. </t>
  </si>
  <si>
    <t>ДУРП</t>
  </si>
  <si>
    <t>251 У</t>
  </si>
  <si>
    <t>62.09.20.10.12.10.10</t>
  </si>
  <si>
    <t>Услуги по установке и техническому обслуживанию офисного программного обеспечения</t>
  </si>
  <si>
    <t>ДК мүшелері үшін электрондық құжат алмасуды бағдарламалық қамтамасыз етудің және техникалық жүргізудің қызмет көрсетулері</t>
  </si>
  <si>
    <t>ДК мүшелері үшін электрондық құжат алмасуды сатып алу, қондыру және техникалық жүргізу жөніндегі қызмет көрсетулер</t>
  </si>
  <si>
    <t>Услуги по установке и техническому сопровождению электронного документооборота для членов СД</t>
  </si>
  <si>
    <t>ДК мүшелері үшін электрондық құжат алмасуды қондыру және техникалық жүргізу жөніндегі қызмет көрсетулер</t>
  </si>
  <si>
    <t>ЦП</t>
  </si>
  <si>
    <t>октябрь-декабрь</t>
  </si>
  <si>
    <t>авансовый платеж - 0%, оставшаяся часть в течение 30 р.д. с момента подписания акта приема-передачи</t>
  </si>
  <si>
    <t>130 У</t>
  </si>
  <si>
    <t>СКС</t>
  </si>
  <si>
    <t>столбец - 11. 14</t>
  </si>
  <si>
    <t>130-1 У</t>
  </si>
  <si>
    <t>127-1 У</t>
  </si>
  <si>
    <t>69.10.19.11.00.00.00</t>
  </si>
  <si>
    <t xml:space="preserve">Услуги юридические консультационные </t>
  </si>
  <si>
    <t>консультациялық қызмет</t>
  </si>
  <si>
    <t>Услуги юридические консультационные в сфере рынка ценных бумаг</t>
  </si>
  <si>
    <t xml:space="preserve">құнды қағаз нарығы саласында  заңдылық консультациялық қызмет </t>
  </si>
  <si>
    <t>Консультационные услуги по проведению ежегодного обзора внутренних документов на соответствие применимым требованиям регулирующих органов Великобритании</t>
  </si>
  <si>
    <t>Ішкі құжаттардың Ұлыбританияның реттеуші органдарының қолданылатын талаптарына сәйкестігіне жыл сайын шолу жүргізу жөніндегі консультациялық қызмет көрсетулер</t>
  </si>
  <si>
    <t>август, сентябрь 2013 года</t>
  </si>
  <si>
    <t>с даты заключения договора по 31 декабря 2013 года</t>
  </si>
  <si>
    <t>столбец - 11, 14</t>
  </si>
  <si>
    <t>127-2 У</t>
  </si>
  <si>
    <t>27-2 У</t>
  </si>
  <si>
    <t>62.09.20.10.17.00.00</t>
  </si>
  <si>
    <t>Услуги по администрированию и техническому обслуживанию прикладного программного обеспечения</t>
  </si>
  <si>
    <t>Қолданбалы бағдарламалық қамтамасыз етуді басқару және техникалық қызмет көрсету бойынша қызметтер</t>
  </si>
  <si>
    <t>Администрирование и техническое обслуживание программного обеспечения прикладного</t>
  </si>
  <si>
    <t>Қолданбалы бағдарламалық қамтамасыз етуді басқару және техникалық қызмет көрсету</t>
  </si>
  <si>
    <t>Услуги по техническому обслуживанию системы GPS мониторинга</t>
  </si>
  <si>
    <t>GPS мониторингі жүйесіне техникалық қызмет көрсету жөніндегі қызметтер</t>
  </si>
  <si>
    <t>июль 2013 года</t>
  </si>
  <si>
    <t>Авансовый платеж - 0%, оставшаяся часть в течение 30 р.д. с момента подписания акта приема-передачи</t>
  </si>
  <si>
    <t>ДИТ</t>
  </si>
  <si>
    <t>27-3 У</t>
  </si>
  <si>
    <t>160-1 У</t>
  </si>
  <si>
    <t>62.09.20.20.10.15.00</t>
  </si>
  <si>
    <t>Услуги по техническому обслуживанию автоматизированных рабочих мест</t>
  </si>
  <si>
    <t>Автомттандырылған жұмыс орындарына техникалық қызмет көрсету қызметтері (АРМ)</t>
  </si>
  <si>
    <t>Услуги по техническому обслуживанию автоматизированных рабочих мест (АРМ)</t>
  </si>
  <si>
    <t>Услуги по техническому обслуживанию системы тестирования</t>
  </si>
  <si>
    <t>Тестілеу жүйесіне техникалық қызмет көрсету жөніндегі қызметтер</t>
  </si>
  <si>
    <t>июль, август 2013 года</t>
  </si>
  <si>
    <t>столбец - 3, 11, 14</t>
  </si>
  <si>
    <t>160-2 У</t>
  </si>
  <si>
    <t>столбец - 7. 11</t>
  </si>
  <si>
    <t>161-3 У</t>
  </si>
  <si>
    <t>62.09.20.20.50.00.00</t>
  </si>
  <si>
    <t>Услуги по установке  и настройке автоматизированных рабочих мест</t>
  </si>
  <si>
    <t>Автоматтандырылған жұмыс орындарын орнату және күйге келтіру қызметтері</t>
  </si>
  <si>
    <t>Услуги по установке  и настройке автоматизированных рабочих мест (АРМ)</t>
  </si>
  <si>
    <t>Автомттандырылған жұмыс орындарын орнату және күйге келтіру қызметтері (АРМ)</t>
  </si>
  <si>
    <t>Услуги по монтажу и настройке дополнительных рабочих мест сотрудников</t>
  </si>
  <si>
    <t>Қызметкерлердің қосымша жұмыс орындарын монтаждау мен жайластыру жөніндегі қызметтер</t>
  </si>
  <si>
    <t>столбец - 8, 11</t>
  </si>
  <si>
    <t>161-4 У</t>
  </si>
  <si>
    <t>84 Т</t>
  </si>
  <si>
    <t>15.12.12.00.00.00.28.20.1</t>
  </si>
  <si>
    <t>Сумка дорожная</t>
  </si>
  <si>
    <t>Жол сөмкесі</t>
  </si>
  <si>
    <t>С лицевой поверхностью из текстильных материалов</t>
  </si>
  <si>
    <t>Сырт беті тоқыма матадан</t>
  </si>
  <si>
    <t>октябрь, ноябрь 2013 года</t>
  </si>
  <si>
    <t>авансовый платеж - 0%, оставшаяся часть в течении 30 рабочих дней с момента подписания акта выполненных работ</t>
  </si>
  <si>
    <t>85 Т</t>
  </si>
  <si>
    <t>14.12.30.00.00.11.05.14.1</t>
  </si>
  <si>
    <t>Костюм (куртка и брюки) установленного цвета</t>
  </si>
  <si>
    <t>Белгіленген түсті костюм (күртеше және шалбар)</t>
  </si>
  <si>
    <t xml:space="preserve">Куртка прямого силуэта с центральной бортовой  застежкой «молния». Брюки прямого силуэта, на притачном  поясе с 6-ю петлями для брючного ремня </t>
  </si>
  <si>
    <t>Тіке сұлбалы орталық сыдырма ілгекті күртеше. Тіке сұлбалы белдігі қайып тігілген және белбеуге арналған 6 ілмекті</t>
  </si>
  <si>
    <t>комплект</t>
  </si>
  <si>
    <t>86 Т</t>
  </si>
  <si>
    <t>14.19.22.00.00.00.26.27.1</t>
  </si>
  <si>
    <t>Футболка</t>
  </si>
  <si>
    <t>Жеңіл жейде</t>
  </si>
  <si>
    <t>Футболка-поло спортивная</t>
  </si>
  <si>
    <t>Спорттық жеңіл жейде-поло</t>
  </si>
  <si>
    <t>87 Т</t>
  </si>
  <si>
    <t>14.12.30.00.00.70.10.09.1</t>
  </si>
  <si>
    <t>Бейсболка</t>
  </si>
  <si>
    <t>Спортивный головной убор</t>
  </si>
  <si>
    <t>Спорттық бас киім</t>
  </si>
  <si>
    <t>88 Т</t>
  </si>
  <si>
    <t>15.20.13.00.00.00.10.01.1</t>
  </si>
  <si>
    <t>Ботинки</t>
  </si>
  <si>
    <t>Бәтеңке</t>
  </si>
  <si>
    <t>Кожанные</t>
  </si>
  <si>
    <t>Былғары</t>
  </si>
  <si>
    <t>пара</t>
  </si>
  <si>
    <t>89 Т</t>
  </si>
  <si>
    <t>14.13.11.00.00.10.12.05.1</t>
  </si>
  <si>
    <t>Куртка мужская</t>
  </si>
  <si>
    <t>Ерлер кеудешесі</t>
  </si>
  <si>
    <t>Трикотажная, утепленная</t>
  </si>
  <si>
    <t>Трикотажды, жылы</t>
  </si>
  <si>
    <t>91 Т</t>
  </si>
  <si>
    <t>14.12.30.00.00.11.05.15.1</t>
  </si>
  <si>
    <t>Костюм (куртка и брюки)установленного цвета</t>
  </si>
  <si>
    <t>Белгіленген түсті костюм (кеудеше және шалбар)</t>
  </si>
  <si>
    <t>Куртка утепленная прямого силуэта с центральной бортовой  застежкой «молния». Брюки – полукомбинезон утепленные, с регулируемыми фиксирующимися бретелями, на широком притачном поясе, собранных с боковых сторон на эластичную ленту</t>
  </si>
  <si>
    <t>Тіке сұлбалы орталық сыдырма ілгекті жылы күртеше. Шалбар - жартылай тұтас тігілген, аспа бауы реттемелі бекітумен, кең сұлбалы белдігі қайып тігілген және қапталы созылмалы бау</t>
  </si>
  <si>
    <t>92 Т</t>
  </si>
  <si>
    <t>14.19.43.00.00.00.10.80.1</t>
  </si>
  <si>
    <t>Головной убор</t>
  </si>
  <si>
    <t>Бас киім</t>
  </si>
  <si>
    <t>Головные уборы мужские меховые комбинированные с другими материалами</t>
  </si>
  <si>
    <t>Басқа маталармен құрамдастырылған ерлер үлбір бас киімі</t>
  </si>
  <si>
    <t>93 Т</t>
  </si>
  <si>
    <t>15.20.32.00.00.00.12.73.1</t>
  </si>
  <si>
    <t>Полусапоги мужские</t>
  </si>
  <si>
    <t>Ерлер қысқа қоныш етігі</t>
  </si>
  <si>
    <t>Для защиты от механических воздействий, верх комбинированный, с высокими берцами,  утепленные, ГОСТ 28507-90</t>
  </si>
  <si>
    <t>Механикалық әсерлерден қорғанысы бар, қонышы биік құрамдастырылған, жылы, ГОСТ 28507-90</t>
  </si>
  <si>
    <t>94 Т</t>
  </si>
  <si>
    <t>14.39.10.00.00.00.50.10.1</t>
  </si>
  <si>
    <t>Толстовка</t>
  </si>
  <si>
    <t>Жейде</t>
  </si>
  <si>
    <t>Флисовая</t>
  </si>
  <si>
    <t>Флисті</t>
  </si>
  <si>
    <t>ДОТиОС</t>
  </si>
  <si>
    <t>авансовый платеж - 30%, оставшаяся часть в течении 30 рабочих дней с момента подписания акта выполненных работ</t>
  </si>
  <si>
    <t>ОТП</t>
  </si>
  <si>
    <t>столбец - 8, 11, 15, 22</t>
  </si>
  <si>
    <t>84-1 Т</t>
  </si>
  <si>
    <t>85-1 Т</t>
  </si>
  <si>
    <t>86-1 Т</t>
  </si>
  <si>
    <t>87-1 Т</t>
  </si>
  <si>
    <t>88-1 Т</t>
  </si>
  <si>
    <t>89-1 Т</t>
  </si>
  <si>
    <t>91-1 Т</t>
  </si>
  <si>
    <t>92-1 Т</t>
  </si>
  <si>
    <t>93-1 Т</t>
  </si>
  <si>
    <t>94-1 Т</t>
  </si>
  <si>
    <t>ДЛЗиМС</t>
  </si>
  <si>
    <t>26.20.13.00.00.02.21.10.1</t>
  </si>
  <si>
    <t>Рабочая станция</t>
  </si>
  <si>
    <t>Жұмыс станциясы</t>
  </si>
  <si>
    <t>Вычислительная, Оснащена мощным процессором (возможно несколькими) и максимальным объемом быстрой оперативной памяти. В зависимости от круга решаемых задач может быть оснащен массивом жестких диском.</t>
  </si>
  <si>
    <t>Есептеуші, жасақты мықты процессор(мүмкін несколькими) және аспа-жалап шұғыл жадтың ең көп көлемімен. Ара тәуелділік от шеш- мақсаттың ауқымының мүмкін жасақты алаппен қатал күй табағыммен.</t>
  </si>
  <si>
    <t>с даты заключения договора и до 31 декабря 2013 года</t>
  </si>
  <si>
    <t>796</t>
  </si>
  <si>
    <t>26.20.17.00.01.12.23.11.1</t>
  </si>
  <si>
    <t xml:space="preserve">Монитор </t>
  </si>
  <si>
    <t>Монитор</t>
  </si>
  <si>
    <t>Основной элемент дисплея — жидкие кристаллы, диагональ - 24'', разрешение - 1920x1200</t>
  </si>
  <si>
    <t xml:space="preserve">Дисплейдің негізгі элементі - сұйық кристалл, диагональ - 24'', айыру қабілеті - 1920 x 1200 </t>
  </si>
  <si>
    <t>98 Т</t>
  </si>
  <si>
    <t>99 Т</t>
  </si>
  <si>
    <t>95.11.10.15.15.00.00</t>
  </si>
  <si>
    <t>Услуги по заправке картриджей</t>
  </si>
  <si>
    <t>Картридждерін құю қызметтері</t>
  </si>
  <si>
    <t>Услуги по заправке картриджей (обеспечение принтеров, копиров расходными материалами)</t>
  </si>
  <si>
    <t>Картридждерді құйып-толтыру жөніндегі қызмет көрсету (пайдалану материалдарымен принтерлерді, көшірме аппараттарды қамсыздандыру)</t>
  </si>
  <si>
    <t>252 У</t>
  </si>
  <si>
    <t>АД</t>
  </si>
  <si>
    <t>69-1 Т</t>
  </si>
  <si>
    <t>29.10.30.00.00.00.20.10.1</t>
  </si>
  <si>
    <t>Автобус</t>
  </si>
  <si>
    <t>особо малого класса, длиной до 6 метров, вместимостью до 12 посадочных мест, пригородной  категории</t>
  </si>
  <si>
    <t>Ұзындығы 6 метрге дейінгі, сыйымдылығы 12-ге дейін отыратын орны бар, қала сыртына қатынайтын аса шағын класты</t>
  </si>
  <si>
    <t>Комфортабельный микроавтобус, вместимостью до 12 посадочных мест, оснащенный удобными креслами с ремнями безопасности, кондиционером, обогревом салона и кабины водителя, аудиосистемой</t>
  </si>
  <si>
    <t>Сыйымдылығы 12-ге дейін отыратын орны бар, қауіпсіздік белбеулері бар ыңғайлы орындықтармен, салоны мен жүргізушінің кабинасы салқындатқышпен, жылытқышпен аудиожүйемен жабдықталған жайлы шағын автобус</t>
  </si>
  <si>
    <t>сентябрь 2013 года</t>
  </si>
  <si>
    <t>октябрь</t>
  </si>
  <si>
    <t xml:space="preserve">столбец - 11, 14 </t>
  </si>
  <si>
    <t>97 Т</t>
  </si>
  <si>
    <t>Особо малого класса, длиной до 6 метров, вместимостью до 12 посадочных мест, пригородной категории</t>
  </si>
  <si>
    <t>Ұзындығы 6 метрге дейінгі, сыйымдылығы 12-ге дейін отыратын орны бар, қала сыртына қатынайтын аса шағын класты.</t>
  </si>
  <si>
    <t>Комфортабельные микроавтобусы, вместимостью до 12 посадочных мест, оснащенные удобными креслами с ремнями безопасности, кондиционером, обогревом салона и кабины водителя, аудиосистемой</t>
  </si>
  <si>
    <t>Сыйымдылығы 12-ге дейін отыратын орны бар, қауіпсіздік белбеулері бар ыңғайлы орындықтармен, салоны мен жүргізушінің кабинасы салқындатқышпен, жылытқышпен, аудиожүйемен  жабдықталған жайлы шағын автобустар</t>
  </si>
  <si>
    <t xml:space="preserve">ноябрь 2013 года </t>
  </si>
  <si>
    <t>70.10.10.10.00.00.00</t>
  </si>
  <si>
    <t>Услуги головной компании</t>
  </si>
  <si>
    <t>Басқару қызметтері</t>
  </si>
  <si>
    <t>Услуги головной компании по наблюдению и управлению другими подразделениями</t>
  </si>
  <si>
    <t xml:space="preserve">Басқару қызметтерді және баска бөлімдерді кадагалау жұмыстарын ұйымдастыруға жәрдем көрсету
</t>
  </si>
  <si>
    <t>Представление интересов РД КМГ или группы РД КМГ в гос.органах, обеспечение доступа к объемам транспортировки сырой нефти по  трубопроводам КТК и КТО, предоставление права на участие и первого отказа по приобретению права недропользования на территории РК, содействие в организации научно-исследовательских и опытно-конструкторских работ по существующим и возникающим проблемам на разрабатываемых месторождениях РД КМГ или группы РД КМГ</t>
  </si>
  <si>
    <t>авансовый платеж - 0%, оставшаяся часть в течение 10 р.д. с момента подписания акта приема-передачи</t>
  </si>
  <si>
    <t>декабрь 2013 года</t>
  </si>
  <si>
    <t>Мемлекеттік органдарда ҚМГ БӨ-нің немесе ҚМГ БӨ топтарының мүдделерін білдіру, шикі мұнайды КҚК мен ҚТО құбыр желілері бойынша тасымалдау ауқымдарына қол жеткізуді қамтамасыз ету, ҚР аумағында жер қойнауын пайдалану құқықтарын алуға қатысу және одан бірінші болып бастарту құқықтарын ұсыну, ҚМГ БӨ-нің немесе ҚМГ БӨ топтарының игерілетін кен орындарындағы орын алған және пайда болатын  проблемалар бойынша ғылыми-зерттеу және тәжірибе-конструкторлық жұмыстарды ұйымдастыруға жәрдем көрсету</t>
  </si>
  <si>
    <t>Дказ</t>
  </si>
  <si>
    <t>253 У</t>
  </si>
  <si>
    <t>69-2 Т</t>
  </si>
  <si>
    <t xml:space="preserve">столбец - 11, 14, 18, 19, 20, 21 </t>
  </si>
  <si>
    <r>
      <t xml:space="preserve"> Ба</t>
    </r>
    <r>
      <rPr>
        <sz val="10"/>
        <color indexed="10"/>
        <rFont val="Calibri"/>
        <family val="2"/>
      </rPr>
      <t>ғ</t>
    </r>
    <r>
      <rPr>
        <sz val="10"/>
        <color indexed="10"/>
        <rFont val="Times New Roman"/>
        <family val="1"/>
      </rPr>
      <t>дарламалы</t>
    </r>
    <r>
      <rPr>
        <sz val="10"/>
        <color indexed="10"/>
        <rFont val="Calibri"/>
        <family val="2"/>
      </rPr>
      <t>қ</t>
    </r>
    <r>
      <rPr>
        <sz val="10"/>
        <color indexed="10"/>
        <rFont val="Times New Roman"/>
        <family val="1"/>
      </rPr>
      <t xml:space="preserve"> </t>
    </r>
    <r>
      <rPr>
        <sz val="10"/>
        <color indexed="10"/>
        <rFont val="Calibri"/>
        <family val="2"/>
      </rPr>
      <t>қ</t>
    </r>
    <r>
      <rPr>
        <sz val="10"/>
        <color indexed="10"/>
        <rFont val="Times New Roman"/>
        <family val="1"/>
      </rPr>
      <t>амсыздандыру</t>
    </r>
  </si>
  <si>
    <r>
      <t>Кен орындарын зерттеу жөніндегі геологиялы</t>
    </r>
    <r>
      <rPr>
        <sz val="10"/>
        <color indexed="10"/>
        <rFont val="Calibri"/>
        <family val="2"/>
      </rPr>
      <t>қ</t>
    </r>
    <r>
      <rPr>
        <sz val="10"/>
        <color indexed="10"/>
        <rFont val="Times New Roman"/>
        <family val="1"/>
      </rPr>
      <t xml:space="preserve"> ж</t>
    </r>
    <r>
      <rPr>
        <sz val="10"/>
        <color indexed="10"/>
        <rFont val="Calibri"/>
        <family val="2"/>
      </rPr>
      <t>ә</t>
    </r>
    <r>
      <rPr>
        <sz val="10"/>
        <color indexed="10"/>
        <rFont val="Times New Roman"/>
        <family val="1"/>
      </rPr>
      <t>не геофизикалы</t>
    </r>
    <r>
      <rPr>
        <sz val="10"/>
        <color indexed="10"/>
        <rFont val="Calibri"/>
        <family val="2"/>
      </rPr>
      <t>қ</t>
    </r>
    <r>
      <rPr>
        <sz val="10"/>
        <color indexed="10"/>
        <rFont val="Times New Roman"/>
        <family val="1"/>
      </rPr>
      <t xml:space="preserve">  қосалқы қызметтер</t>
    </r>
  </si>
  <si>
    <r>
      <t>Кен орындарын геологиялы</t>
    </r>
    <r>
      <rPr>
        <sz val="10"/>
        <color indexed="10"/>
        <rFont val="Calibri"/>
        <family val="2"/>
      </rPr>
      <t>қ</t>
    </r>
    <r>
      <rPr>
        <sz val="10"/>
        <color indexed="10"/>
        <rFont val="Times New Roman"/>
        <family val="1"/>
      </rPr>
      <t xml:space="preserve"> ж</t>
    </r>
    <r>
      <rPr>
        <sz val="10"/>
        <color indexed="10"/>
        <rFont val="Calibri"/>
        <family val="2"/>
      </rPr>
      <t>ә</t>
    </r>
    <r>
      <rPr>
        <sz val="10"/>
        <color indexed="10"/>
        <rFont val="Times New Roman"/>
        <family val="1"/>
      </rPr>
      <t>не геофизикалы</t>
    </r>
    <r>
      <rPr>
        <sz val="10"/>
        <color indexed="10"/>
        <rFont val="Calibri"/>
        <family val="2"/>
      </rPr>
      <t>қ</t>
    </r>
    <r>
      <rPr>
        <sz val="10"/>
        <color indexed="10"/>
        <rFont val="Times New Roman"/>
        <family val="1"/>
      </rPr>
      <t xml:space="preserve"> зерттеу жөніндег</t>
    </r>
    <r>
      <rPr>
        <sz val="10"/>
        <color indexed="10"/>
        <rFont val="Calibri"/>
        <family val="2"/>
      </rPr>
      <t>i</t>
    </r>
    <r>
      <rPr>
        <sz val="10"/>
        <color indexed="10"/>
        <rFont val="Times New Roman"/>
        <family val="1"/>
      </rPr>
      <t xml:space="preserve"> консультациялы</t>
    </r>
    <r>
      <rPr>
        <sz val="10"/>
        <color indexed="10"/>
        <rFont val="Calibri"/>
        <family val="2"/>
      </rPr>
      <t>қ</t>
    </r>
    <r>
      <rPr>
        <sz val="10"/>
        <color indexed="10"/>
        <rFont val="Times New Roman"/>
        <family val="1"/>
      </rPr>
      <t xml:space="preserve"> қызметтер</t>
    </r>
  </si>
  <si>
    <t>XV изменения и дополнения в План закупок товаров, работ и услуг  АО «РД «КазМунайГаз» на 2013 год</t>
  </si>
  <si>
    <t>к приказу АО "РД "КазМунайГаз" № 243/П от 04.11.2013 года</t>
  </si>
</sst>
</file>

<file path=xl/styles.xml><?xml version="1.0" encoding="utf-8"?>
<styleSheet xmlns="http://schemas.openxmlformats.org/spreadsheetml/2006/main">
  <numFmts count="2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00_);[Red]\(&quot;$&quot;#,##0.00\)"/>
    <numFmt numFmtId="165" formatCode="_(&quot;$&quot;* #,##0_);_(&quot;$&quot;* \(#,##0\);_(&quot;$&quot;* &quot;-&quot;_);_(@_)"/>
    <numFmt numFmtId="166" formatCode="_(* #,##0_);_(* \(#,##0\);_(* &quot;-&quot;_);_(@_)"/>
    <numFmt numFmtId="167" formatCode="_(&quot;$&quot;* #,##0.00_);_(&quot;$&quot;* \(#,##0.00\);_(&quot;$&quot;* &quot;-&quot;??_);_(@_)"/>
    <numFmt numFmtId="168" formatCode="_(* #,##0.00_);_(* \(#,##0.00\);_(* &quot;-&quot;??_);_(@_)"/>
    <numFmt numFmtId="169" formatCode="\$#,##0_);[Red]&quot;($&quot;#,##0\)"/>
    <numFmt numFmtId="170" formatCode="\+0.0;\-0.0"/>
    <numFmt numFmtId="171" formatCode="\+0.0%;\-0.0%"/>
    <numFmt numFmtId="172" formatCode="_-* #,##0.00&quot;р.&quot;_-;\-* #,##0.00&quot;р.&quot;_-;_-* \-??&quot;р.&quot;_-;_-@_-"/>
    <numFmt numFmtId="173" formatCode="General_)"/>
    <numFmt numFmtId="174" formatCode="_-* #,##0_р_._-;\-* #,##0_р_._-;_-* \-_р_._-;_-@_-"/>
    <numFmt numFmtId="175" formatCode="_-* #,##0.00_р_._-;\-* #,##0.00_р_._-;_-* \-??_р_._-;_-@_-"/>
    <numFmt numFmtId="176" formatCode="0.0"/>
    <numFmt numFmtId="177" formatCode="_-* #,##0.00\ [$€]_-;\-* #,##0.00\ [$€]_-;_-* &quot;-&quot;??\ [$€]_-;_-@_-"/>
    <numFmt numFmtId="178" formatCode="&quot;€&quot;#,##0;[Red]\-&quot;€&quot;#,##0"/>
  </numFmts>
  <fonts count="70">
    <font>
      <sz val="11"/>
      <color theme="1"/>
      <name val="Calibri"/>
      <family val="2"/>
    </font>
    <font>
      <sz val="11"/>
      <color indexed="8"/>
      <name val="Calibri"/>
      <family val="2"/>
    </font>
    <font>
      <sz val="10"/>
      <name val="Arial Cyr"/>
      <family val="0"/>
    </font>
    <font>
      <sz val="8"/>
      <name val="Times New Roman"/>
      <family val="1"/>
    </font>
    <font>
      <b/>
      <sz val="10"/>
      <name val="Times New Roman"/>
      <family val="1"/>
    </font>
    <font>
      <sz val="10"/>
      <name val="Times New Roman"/>
      <family val="1"/>
    </font>
    <font>
      <sz val="10"/>
      <name val="Arial"/>
      <family val="2"/>
    </font>
    <font>
      <sz val="10"/>
      <name val="Helv"/>
      <family val="0"/>
    </font>
    <font>
      <sz val="10"/>
      <name val="MS Sans Serif"/>
      <family val="2"/>
    </font>
    <font>
      <sz val="12"/>
      <name val="Times New Roman"/>
      <family val="1"/>
    </font>
    <font>
      <b/>
      <sz val="10"/>
      <color indexed="10"/>
      <name val="Times New Roman"/>
      <family val="1"/>
    </font>
    <font>
      <sz val="10"/>
      <name val="Mangal"/>
      <family val="2"/>
    </font>
    <font>
      <sz val="8"/>
      <name val="Arial"/>
      <family val="2"/>
    </font>
    <font>
      <b/>
      <u val="single"/>
      <sz val="10"/>
      <name val="Arial"/>
      <family val="2"/>
    </font>
    <font>
      <i/>
      <sz val="10"/>
      <name val="Arial"/>
      <family val="2"/>
    </font>
    <font>
      <b/>
      <sz val="10"/>
      <name val="Arial"/>
      <family val="2"/>
    </font>
    <font>
      <sz val="1"/>
      <color indexed="8"/>
      <name val="Courier New"/>
      <family val="1"/>
    </font>
    <font>
      <b/>
      <sz val="10"/>
      <color indexed="12"/>
      <name val="Arial Cyr"/>
      <family val="2"/>
    </font>
    <font>
      <sz val="8"/>
      <name val="Tahoma"/>
      <family val="2"/>
    </font>
    <font>
      <b/>
      <sz val="1"/>
      <color indexed="8"/>
      <name val="Courier New"/>
      <family val="1"/>
    </font>
    <font>
      <b/>
      <sz val="11"/>
      <color indexed="8"/>
      <name val="Calibri"/>
      <family val="2"/>
    </font>
    <font>
      <sz val="10"/>
      <name val="Arial CE"/>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1"/>
      <color indexed="9"/>
      <name val="Calibri"/>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b/>
      <sz val="11"/>
      <color indexed="8"/>
      <name val="Times New Roman"/>
      <family val="1"/>
    </font>
    <font>
      <b/>
      <i/>
      <sz val="10"/>
      <color indexed="8"/>
      <name val="Times New Roman"/>
      <family val="1"/>
    </font>
    <font>
      <sz val="10"/>
      <color indexed="8"/>
      <name val="Times New Roman"/>
      <family val="1"/>
    </font>
    <font>
      <sz val="10"/>
      <name val="Calibri"/>
      <family val="2"/>
    </font>
    <font>
      <b/>
      <sz val="10"/>
      <color indexed="62"/>
      <name val="Times New Roman"/>
      <family val="1"/>
    </font>
    <font>
      <sz val="11"/>
      <name val="Times New Roman"/>
      <family val="1"/>
    </font>
    <font>
      <sz val="10"/>
      <color indexed="10"/>
      <name val="Times New Roman"/>
      <family val="1"/>
    </font>
    <font>
      <sz val="10"/>
      <color indexed="10"/>
      <name val="Calibri"/>
      <family val="2"/>
    </font>
    <font>
      <sz val="11"/>
      <color indexed="10"/>
      <name val="Times New Roman"/>
      <family val="1"/>
    </font>
    <font>
      <sz val="10"/>
      <color indexed="10"/>
      <name val="Arial"/>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
      <b/>
      <sz val="11"/>
      <color theme="1"/>
      <name val="Times New Roman"/>
      <family val="1"/>
    </font>
    <font>
      <sz val="10"/>
      <color theme="1"/>
      <name val="Times New Roman"/>
      <family val="1"/>
    </font>
    <font>
      <b/>
      <sz val="10"/>
      <color theme="3" tint="0.39998000860214233"/>
      <name val="Times New Roman"/>
      <family val="1"/>
    </font>
    <font>
      <sz val="10"/>
      <color rgb="FFFF0000"/>
      <name val="Times New Roman"/>
      <family val="1"/>
    </font>
    <font>
      <sz val="11"/>
      <color rgb="FFFF0000"/>
      <name val="Times New Roman"/>
      <family val="1"/>
    </font>
    <font>
      <sz val="10"/>
      <color rgb="FFFF0000"/>
      <name val="Arial"/>
      <family val="2"/>
    </font>
  </fonts>
  <fills count="6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indexed="42"/>
        <bgColor indexed="64"/>
      </patternFill>
    </fill>
    <fill>
      <patternFill patternType="lightGray">
        <fgColor indexed="22"/>
        <bgColor indexed="9"/>
      </patternFill>
    </fill>
    <fill>
      <patternFill patternType="solid">
        <fgColor indexed="9"/>
        <bgColor indexed="64"/>
      </patternFill>
    </fill>
    <fill>
      <patternFill patternType="lightGray">
        <fgColor indexed="9"/>
        <bgColor indexed="9"/>
      </patternFill>
    </fill>
    <fill>
      <patternFill patternType="solid">
        <fgColor indexed="31"/>
        <bgColor indexed="64"/>
      </patternFill>
    </fill>
    <fill>
      <patternFill patternType="mediumGray">
        <fgColor indexed="9"/>
        <bgColor indexed="44"/>
      </patternFill>
    </fill>
    <fill>
      <patternFill patternType="solid">
        <fgColor indexed="22"/>
        <bgColor indexed="64"/>
      </patternFill>
    </fill>
    <fill>
      <patternFill patternType="darkUp">
        <fgColor indexed="9"/>
        <bgColor indexed="22"/>
      </patternFill>
    </fill>
    <fill>
      <patternFill patternType="solid">
        <fgColor indexed="26"/>
        <bgColor indexed="64"/>
      </patternFill>
    </fill>
    <fill>
      <patternFill patternType="lightGray">
        <fgColor indexed="43"/>
        <bgColor indexed="9"/>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indexed="27"/>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C7CE"/>
        <bgColor indexed="64"/>
      </patternFill>
    </fill>
    <fill>
      <patternFill patternType="solid">
        <fgColor rgb="FFFFFFCC"/>
        <bgColor indexed="64"/>
      </patternFill>
    </fill>
    <fill>
      <patternFill patternType="solid">
        <fgColor indexed="26"/>
        <bgColor indexed="64"/>
      </patternFill>
    </fill>
    <fill>
      <patternFill patternType="solid">
        <fgColor rgb="FFC6EFCE"/>
        <bgColor indexed="64"/>
      </patternFill>
    </fill>
    <fill>
      <patternFill patternType="solid">
        <fgColor theme="0"/>
        <bgColor indexed="64"/>
      </patternFill>
    </fill>
  </fills>
  <borders count="31">
    <border>
      <left/>
      <right/>
      <top/>
      <bottom/>
      <diagonal/>
    </border>
    <border>
      <left/>
      <right/>
      <top style="thin">
        <color indexed="8"/>
      </top>
      <bottom style="double">
        <color indexed="8"/>
      </bottom>
    </border>
    <border>
      <left style="hair"/>
      <right style="hair"/>
      <top style="hair"/>
      <bottom style="hair"/>
    </border>
    <border>
      <left style="thin">
        <color indexed="8"/>
      </left>
      <right style="thin">
        <color indexed="8"/>
      </right>
      <top style="thin">
        <color indexed="8"/>
      </top>
      <bottom style="thin">
        <color indexed="8"/>
      </bottom>
    </border>
    <border>
      <left style="thin"/>
      <right style="thin"/>
      <top style="thin"/>
      <bottom style="thin"/>
    </border>
    <border>
      <left style="thin">
        <color indexed="9"/>
      </left>
      <right style="thin">
        <color indexed="9"/>
      </right>
      <top style="thin">
        <color indexed="9"/>
      </top>
      <bottom style="thin">
        <color indexed="9"/>
      </bottom>
    </border>
    <border>
      <left style="hair">
        <color indexed="8"/>
      </left>
      <right/>
      <top style="hair">
        <color indexed="8"/>
      </top>
      <bottom style="hair">
        <color indexed="9"/>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right/>
      <top/>
      <bottom style="thick">
        <color indexed="62"/>
      </bottom>
    </border>
    <border>
      <left>
        <color indexed="63"/>
      </left>
      <right>
        <color indexed="63"/>
      </right>
      <top>
        <color indexed="63"/>
      </top>
      <bottom style="thick">
        <color theme="4" tint="0.49998000264167786"/>
      </bottom>
    </border>
    <border>
      <left/>
      <right/>
      <top/>
      <bottom style="thick">
        <color indexed="22"/>
      </bottom>
    </border>
    <border>
      <left>
        <color indexed="63"/>
      </left>
      <right>
        <color indexed="63"/>
      </right>
      <top>
        <color indexed="63"/>
      </top>
      <bottom style="medium">
        <color theme="4" tint="0.39998000860214233"/>
      </bottom>
    </border>
    <border>
      <left/>
      <right/>
      <top/>
      <bottom style="medium">
        <color indexed="30"/>
      </bottom>
    </border>
    <border>
      <left>
        <color indexed="63"/>
      </left>
      <right>
        <color indexed="63"/>
      </right>
      <top style="thin">
        <color theme="4"/>
      </top>
      <bottom style="double">
        <color theme="4"/>
      </bottom>
    </border>
    <border>
      <left/>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right/>
      <top/>
      <bottom style="double">
        <color indexed="52"/>
      </bottom>
    </border>
    <border>
      <left style="thin"/>
      <right/>
      <top style="thin"/>
      <bottom style="thin"/>
    </border>
    <border>
      <left style="medium"/>
      <right style="thin"/>
      <top style="medium"/>
      <bottom/>
    </border>
    <border>
      <left style="thin"/>
      <right style="thin"/>
      <top style="medium"/>
      <bottom/>
    </border>
    <border>
      <left style="thin"/>
      <right style="thin"/>
      <top style="thin"/>
      <bottom/>
    </border>
    <border>
      <left/>
      <right style="thin"/>
      <top style="thin"/>
      <bottom style="thin"/>
    </border>
    <border>
      <left/>
      <right/>
      <top/>
      <bottom style="thin"/>
    </border>
  </borders>
  <cellStyleXfs count="32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7" fillId="0" borderId="0">
      <alignment/>
      <protection/>
    </xf>
    <xf numFmtId="0" fontId="6" fillId="0" borderId="0">
      <alignment/>
      <protection/>
    </xf>
    <xf numFmtId="0" fontId="2" fillId="0" borderId="0">
      <alignment/>
      <protection/>
    </xf>
    <xf numFmtId="172" fontId="16" fillId="0" borderId="0">
      <alignment/>
      <protection locked="0"/>
    </xf>
    <xf numFmtId="172" fontId="16" fillId="0" borderId="0">
      <alignment/>
      <protection locked="0"/>
    </xf>
    <xf numFmtId="172" fontId="16" fillId="0" borderId="0">
      <alignment/>
      <protection locked="0"/>
    </xf>
    <xf numFmtId="0" fontId="19" fillId="0" borderId="0">
      <alignment/>
      <protection locked="0"/>
    </xf>
    <xf numFmtId="0" fontId="19" fillId="0" borderId="0">
      <alignment/>
      <protection locked="0"/>
    </xf>
    <xf numFmtId="0" fontId="16" fillId="0" borderId="1">
      <alignment/>
      <protection locked="0"/>
    </xf>
    <xf numFmtId="176" fontId="8" fillId="0" borderId="2" applyFont="0" applyFill="0" applyBorder="0" applyAlignment="0" applyProtection="0"/>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2" fontId="8" fillId="0" borderId="0" applyFont="0" applyFill="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47" fillId="24" borderId="0" applyNumberFormat="0" applyBorder="0" applyAlignment="0" applyProtection="0"/>
    <xf numFmtId="0" fontId="22" fillId="25" borderId="0" applyNumberFormat="0" applyBorder="0" applyAlignment="0" applyProtection="0"/>
    <xf numFmtId="0" fontId="47" fillId="26" borderId="0" applyNumberFormat="0" applyBorder="0" applyAlignment="0" applyProtection="0"/>
    <xf numFmtId="0" fontId="22" fillId="17" borderId="0" applyNumberFormat="0" applyBorder="0" applyAlignment="0" applyProtection="0"/>
    <xf numFmtId="0" fontId="47" fillId="27" borderId="0" applyNumberFormat="0" applyBorder="0" applyAlignment="0" applyProtection="0"/>
    <xf numFmtId="0" fontId="22" fillId="19" borderId="0" applyNumberFormat="0" applyBorder="0" applyAlignment="0" applyProtection="0"/>
    <xf numFmtId="0" fontId="47" fillId="28" borderId="0" applyNumberFormat="0" applyBorder="0" applyAlignment="0" applyProtection="0"/>
    <xf numFmtId="0" fontId="22" fillId="29" borderId="0" applyNumberFormat="0" applyBorder="0" applyAlignment="0" applyProtection="0"/>
    <xf numFmtId="0" fontId="47" fillId="30" borderId="0" applyNumberFormat="0" applyBorder="0" applyAlignment="0" applyProtection="0"/>
    <xf numFmtId="0" fontId="22" fillId="31" borderId="0" applyNumberFormat="0" applyBorder="0" applyAlignment="0" applyProtection="0"/>
    <xf numFmtId="0" fontId="47" fillId="32" borderId="0" applyNumberFormat="0" applyBorder="0" applyAlignment="0" applyProtection="0"/>
    <xf numFmtId="0" fontId="22" fillId="33" borderId="0" applyNumberFormat="0" applyBorder="0" applyAlignment="0" applyProtection="0"/>
    <xf numFmtId="169" fontId="11" fillId="0" borderId="0" applyFill="0" applyBorder="0" applyAlignment="0" applyProtection="0"/>
    <xf numFmtId="164" fontId="21" fillId="0" borderId="0" applyFont="0" applyFill="0" applyBorder="0" applyAlignment="0" applyProtection="0"/>
    <xf numFmtId="165" fontId="21" fillId="0" borderId="0" applyFont="0" applyFill="0" applyBorder="0" applyAlignment="0" applyProtection="0"/>
    <xf numFmtId="177" fontId="21" fillId="0" borderId="0" applyFont="0" applyFill="0" applyBorder="0" applyAlignment="0" applyProtection="0"/>
    <xf numFmtId="43" fontId="2" fillId="0" borderId="0" applyFont="0" applyFill="0" applyBorder="0" applyAlignment="0" applyProtection="0"/>
    <xf numFmtId="166" fontId="21" fillId="0" borderId="0" applyFont="0" applyFill="0" applyBorder="0" applyAlignment="0" applyProtection="0"/>
    <xf numFmtId="167" fontId="21" fillId="0" borderId="0" applyFont="0" applyFill="0" applyBorder="0" applyAlignment="0" applyProtection="0"/>
    <xf numFmtId="14" fontId="5" fillId="0" borderId="0" applyFont="0" applyFill="0" applyBorder="0" applyAlignment="0" applyProtection="0"/>
    <xf numFmtId="168" fontId="21" fillId="0" borderId="0" applyFont="0" applyFill="0" applyBorder="0" applyAlignment="0" applyProtection="0"/>
    <xf numFmtId="0" fontId="6" fillId="0" borderId="0">
      <alignment/>
      <protection/>
    </xf>
    <xf numFmtId="0" fontId="6" fillId="0" borderId="0">
      <alignment/>
      <protection/>
    </xf>
    <xf numFmtId="0" fontId="6" fillId="0" borderId="0">
      <alignment/>
      <protection/>
    </xf>
    <xf numFmtId="0" fontId="6" fillId="0" borderId="0">
      <alignment/>
      <protection/>
    </xf>
    <xf numFmtId="0" fontId="2" fillId="0" borderId="0">
      <alignment/>
      <protection/>
    </xf>
    <xf numFmtId="0" fontId="2" fillId="0" borderId="0">
      <alignment/>
      <protection/>
    </xf>
    <xf numFmtId="0" fontId="6" fillId="0" borderId="0">
      <alignment/>
      <protection/>
    </xf>
    <xf numFmtId="0" fontId="12" fillId="0" borderId="0">
      <alignment/>
      <protection/>
    </xf>
    <xf numFmtId="170" fontId="6" fillId="0" borderId="0">
      <alignment/>
      <protection/>
    </xf>
    <xf numFmtId="171" fontId="6" fillId="0" borderId="0">
      <alignment/>
      <protection/>
    </xf>
    <xf numFmtId="0" fontId="12" fillId="0" borderId="0" applyNumberFormat="0">
      <alignment horizontal="left"/>
      <protection/>
    </xf>
    <xf numFmtId="40" fontId="6" fillId="34" borderId="3">
      <alignment/>
      <protection/>
    </xf>
    <xf numFmtId="40" fontId="6" fillId="35" borderId="4">
      <alignment/>
      <protection/>
    </xf>
    <xf numFmtId="40" fontId="6" fillId="36" borderId="3">
      <alignment/>
      <protection/>
    </xf>
    <xf numFmtId="40" fontId="6" fillId="37" borderId="4">
      <alignment/>
      <protection/>
    </xf>
    <xf numFmtId="49" fontId="13" fillId="38" borderId="5">
      <alignment horizontal="center"/>
      <protection/>
    </xf>
    <xf numFmtId="49" fontId="13" fillId="39" borderId="5">
      <alignment horizontal="center"/>
      <protection/>
    </xf>
    <xf numFmtId="49" fontId="6" fillId="38" borderId="5">
      <alignment horizontal="center"/>
      <protection/>
    </xf>
    <xf numFmtId="49" fontId="6" fillId="39" borderId="5">
      <alignment horizontal="center"/>
      <protection/>
    </xf>
    <xf numFmtId="49" fontId="14" fillId="0" borderId="0">
      <alignment/>
      <protection/>
    </xf>
    <xf numFmtId="0" fontId="6" fillId="40" borderId="3">
      <alignment/>
      <protection/>
    </xf>
    <xf numFmtId="0" fontId="6" fillId="41" borderId="4">
      <alignment/>
      <protection/>
    </xf>
    <xf numFmtId="39" fontId="6" fillId="34" borderId="3">
      <alignment/>
      <protection/>
    </xf>
    <xf numFmtId="40" fontId="6" fillId="35" borderId="4">
      <alignment/>
      <protection/>
    </xf>
    <xf numFmtId="39" fontId="6" fillId="35" borderId="4">
      <alignment/>
      <protection/>
    </xf>
    <xf numFmtId="40" fontId="6" fillId="36" borderId="3">
      <alignment/>
      <protection/>
    </xf>
    <xf numFmtId="40" fontId="6" fillId="36" borderId="3">
      <alignment/>
      <protection/>
    </xf>
    <xf numFmtId="40" fontId="6" fillId="37" borderId="4">
      <alignment/>
      <protection/>
    </xf>
    <xf numFmtId="40" fontId="6" fillId="37" borderId="4">
      <alignment/>
      <protection/>
    </xf>
    <xf numFmtId="49" fontId="13" fillId="38" borderId="5">
      <alignment vertical="center"/>
      <protection/>
    </xf>
    <xf numFmtId="49" fontId="13" fillId="39" borderId="5">
      <alignment vertical="center"/>
      <protection/>
    </xf>
    <xf numFmtId="49" fontId="14" fillId="38" borderId="5">
      <alignment vertical="center"/>
      <protection/>
    </xf>
    <xf numFmtId="49" fontId="14" fillId="39" borderId="5">
      <alignment vertical="center"/>
      <protection/>
    </xf>
    <xf numFmtId="49" fontId="6" fillId="0" borderId="0">
      <alignment horizontal="right"/>
      <protection/>
    </xf>
    <xf numFmtId="49" fontId="15" fillId="0" borderId="4">
      <alignment horizontal="right"/>
      <protection/>
    </xf>
    <xf numFmtId="49" fontId="15" fillId="0" borderId="3">
      <alignment horizontal="right"/>
      <protection/>
    </xf>
    <xf numFmtId="39" fontId="6" fillId="42" borderId="3">
      <alignment/>
      <protection/>
    </xf>
    <xf numFmtId="40" fontId="6" fillId="43" borderId="4">
      <alignment/>
      <protection/>
    </xf>
    <xf numFmtId="0" fontId="8" fillId="0" borderId="0">
      <alignment/>
      <protection/>
    </xf>
    <xf numFmtId="0" fontId="7" fillId="0" borderId="0">
      <alignment/>
      <protection/>
    </xf>
    <xf numFmtId="0" fontId="47" fillId="44" borderId="0" applyNumberFormat="0" applyBorder="0" applyAlignment="0" applyProtection="0"/>
    <xf numFmtId="0" fontId="22" fillId="45" borderId="0" applyNumberFormat="0" applyBorder="0" applyAlignment="0" applyProtection="0"/>
    <xf numFmtId="0" fontId="47" fillId="46" borderId="0" applyNumberFormat="0" applyBorder="0" applyAlignment="0" applyProtection="0"/>
    <xf numFmtId="0" fontId="22" fillId="47" borderId="0" applyNumberFormat="0" applyBorder="0" applyAlignment="0" applyProtection="0"/>
    <xf numFmtId="0" fontId="47" fillId="48" borderId="0" applyNumberFormat="0" applyBorder="0" applyAlignment="0" applyProtection="0"/>
    <xf numFmtId="0" fontId="22" fillId="49" borderId="0" applyNumberFormat="0" applyBorder="0" applyAlignment="0" applyProtection="0"/>
    <xf numFmtId="0" fontId="47" fillId="50" borderId="0" applyNumberFormat="0" applyBorder="0" applyAlignment="0" applyProtection="0"/>
    <xf numFmtId="0" fontId="22" fillId="29" borderId="0" applyNumberFormat="0" applyBorder="0" applyAlignment="0" applyProtection="0"/>
    <xf numFmtId="0" fontId="47" fillId="51" borderId="0" applyNumberFormat="0" applyBorder="0" applyAlignment="0" applyProtection="0"/>
    <xf numFmtId="0" fontId="22" fillId="31" borderId="0" applyNumberFormat="0" applyBorder="0" applyAlignment="0" applyProtection="0"/>
    <xf numFmtId="0" fontId="47" fillId="52" borderId="0" applyNumberFormat="0" applyBorder="0" applyAlignment="0" applyProtection="0"/>
    <xf numFmtId="0" fontId="22" fillId="53" borderId="0" applyNumberFormat="0" applyBorder="0" applyAlignment="0" applyProtection="0"/>
    <xf numFmtId="173" fontId="2" fillId="0" borderId="6">
      <alignment/>
      <protection locked="0"/>
    </xf>
    <xf numFmtId="0" fontId="48" fillId="54" borderId="7" applyNumberFormat="0" applyAlignment="0" applyProtection="0"/>
    <xf numFmtId="0" fontId="23" fillId="13" borderId="8" applyNumberFormat="0" applyAlignment="0" applyProtection="0"/>
    <xf numFmtId="0" fontId="49" fillId="55" borderId="9" applyNumberFormat="0" applyAlignment="0" applyProtection="0"/>
    <xf numFmtId="0" fontId="24" fillId="56" borderId="10" applyNumberFormat="0" applyAlignment="0" applyProtection="0"/>
    <xf numFmtId="0" fontId="50" fillId="55" borderId="7" applyNumberFormat="0" applyAlignment="0" applyProtection="0"/>
    <xf numFmtId="0" fontId="25" fillId="56" borderId="8"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167" fontId="6"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51" fillId="0" borderId="11" applyNumberFormat="0" applyFill="0" applyAlignment="0" applyProtection="0"/>
    <xf numFmtId="0" fontId="33" fillId="0" borderId="12" applyNumberFormat="0" applyFill="0" applyAlignment="0" applyProtection="0"/>
    <xf numFmtId="0" fontId="52" fillId="0" borderId="13" applyNumberFormat="0" applyFill="0" applyAlignment="0" applyProtection="0"/>
    <xf numFmtId="0" fontId="34" fillId="0" borderId="14" applyNumberFormat="0" applyFill="0" applyAlignment="0" applyProtection="0"/>
    <xf numFmtId="0" fontId="53" fillId="0" borderId="15" applyNumberFormat="0" applyFill="0" applyAlignment="0" applyProtection="0"/>
    <xf numFmtId="0" fontId="35" fillId="0" borderId="16" applyNumberFormat="0" applyFill="0" applyAlignment="0" applyProtection="0"/>
    <xf numFmtId="0" fontId="53" fillId="0" borderId="0" applyNumberFormat="0" applyFill="0" applyBorder="0" applyAlignment="0" applyProtection="0"/>
    <xf numFmtId="0" fontId="35" fillId="0" borderId="0" applyNumberFormat="0" applyFill="0" applyBorder="0" applyAlignment="0" applyProtection="0"/>
    <xf numFmtId="173" fontId="17" fillId="57" borderId="6">
      <alignment/>
      <protection/>
    </xf>
    <xf numFmtId="0" fontId="54" fillId="0" borderId="17" applyNumberFormat="0" applyFill="0" applyAlignment="0" applyProtection="0"/>
    <xf numFmtId="0" fontId="20" fillId="0" borderId="18" applyNumberFormat="0" applyFill="0" applyAlignment="0" applyProtection="0"/>
    <xf numFmtId="0" fontId="6" fillId="0" borderId="0">
      <alignment/>
      <protection/>
    </xf>
    <xf numFmtId="0" fontId="55" fillId="58" borderId="19" applyNumberFormat="0" applyAlignment="0" applyProtection="0"/>
    <xf numFmtId="0" fontId="26" fillId="59" borderId="20" applyNumberFormat="0" applyAlignment="0" applyProtection="0"/>
    <xf numFmtId="0" fontId="56" fillId="0" borderId="0" applyNumberFormat="0" applyFill="0" applyBorder="0" applyAlignment="0" applyProtection="0"/>
    <xf numFmtId="0" fontId="36" fillId="0" borderId="0" applyNumberFormat="0" applyFill="0" applyBorder="0" applyAlignment="0" applyProtection="0"/>
    <xf numFmtId="0" fontId="57" fillId="60" borderId="0" applyNumberFormat="0" applyBorder="0" applyAlignment="0" applyProtection="0"/>
    <xf numFmtId="0" fontId="27" fillId="61" borderId="0" applyNumberFormat="0" applyBorder="0" applyAlignment="0" applyProtection="0"/>
    <xf numFmtId="0" fontId="1" fillId="0" borderId="0">
      <alignment/>
      <protection/>
    </xf>
    <xf numFmtId="0" fontId="1" fillId="0" borderId="0">
      <alignment/>
      <protection/>
    </xf>
    <xf numFmtId="0" fontId="6" fillId="0" borderId="0">
      <alignment/>
      <protection/>
    </xf>
    <xf numFmtId="0" fontId="18" fillId="0" borderId="0">
      <alignment/>
      <protection/>
    </xf>
    <xf numFmtId="0" fontId="1" fillId="0" borderId="0">
      <alignment/>
      <protection/>
    </xf>
    <xf numFmtId="0" fontId="2"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8" fillId="0" borderId="0">
      <alignment/>
      <protection/>
    </xf>
    <xf numFmtId="0" fontId="0" fillId="0" borderId="0">
      <alignment/>
      <protection/>
    </xf>
    <xf numFmtId="0" fontId="6"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6" fillId="0" borderId="0">
      <alignment/>
      <protection/>
    </xf>
    <xf numFmtId="0" fontId="9" fillId="0" borderId="0">
      <alignment/>
      <protection/>
    </xf>
    <xf numFmtId="0" fontId="18"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6" fillId="0" borderId="0">
      <alignment/>
      <protection/>
    </xf>
    <xf numFmtId="0" fontId="18" fillId="0" borderId="0">
      <alignment/>
      <protection/>
    </xf>
    <xf numFmtId="0" fontId="6" fillId="0" borderId="0">
      <alignment/>
      <protection/>
    </xf>
    <xf numFmtId="0" fontId="18"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6" fillId="0" borderId="0">
      <alignment/>
      <protection/>
    </xf>
    <xf numFmtId="0" fontId="2" fillId="0" borderId="0">
      <alignment/>
      <protection/>
    </xf>
    <xf numFmtId="0" fontId="8" fillId="0" borderId="0">
      <alignment/>
      <protection/>
    </xf>
    <xf numFmtId="0" fontId="1" fillId="0" borderId="0">
      <alignment/>
      <protection/>
    </xf>
    <xf numFmtId="0" fontId="6" fillId="0" borderId="0">
      <alignment/>
      <protection/>
    </xf>
    <xf numFmtId="0" fontId="1" fillId="0" borderId="0">
      <alignment/>
      <protection/>
    </xf>
    <xf numFmtId="0" fontId="8" fillId="0" borderId="0">
      <alignment/>
      <protection/>
    </xf>
    <xf numFmtId="0" fontId="6" fillId="0" borderId="0">
      <alignment/>
      <protection/>
    </xf>
    <xf numFmtId="0" fontId="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6" fillId="0" borderId="0">
      <alignment/>
      <protection/>
    </xf>
    <xf numFmtId="0" fontId="7" fillId="0" borderId="0">
      <alignment/>
      <protection/>
    </xf>
    <xf numFmtId="0" fontId="58" fillId="62" borderId="0" applyNumberFormat="0" applyBorder="0" applyAlignment="0" applyProtection="0"/>
    <xf numFmtId="0" fontId="28" fillId="5" borderId="0" applyNumberFormat="0" applyBorder="0" applyAlignment="0" applyProtection="0"/>
    <xf numFmtId="0" fontId="59" fillId="0" borderId="0" applyNumberFormat="0" applyFill="0" applyBorder="0" applyAlignment="0" applyProtection="0"/>
    <xf numFmtId="0" fontId="29" fillId="0" borderId="0" applyNumberFormat="0" applyFill="0" applyBorder="0" applyAlignment="0" applyProtection="0"/>
    <xf numFmtId="0" fontId="0" fillId="63" borderId="21" applyNumberFormat="0" applyFont="0" applyAlignment="0" applyProtection="0"/>
    <xf numFmtId="0" fontId="6" fillId="64" borderId="22" applyNumberFormat="0" applyFont="0" applyAlignment="0" applyProtection="0"/>
    <xf numFmtId="9" fontId="0" fillId="0" borderId="0" applyFont="0" applyFill="0" applyBorder="0" applyAlignment="0" applyProtection="0"/>
    <xf numFmtId="9" fontId="11" fillId="0" borderId="0" applyFill="0" applyBorder="0" applyAlignment="0" applyProtection="0"/>
    <xf numFmtId="0" fontId="60" fillId="0" borderId="23" applyNumberFormat="0" applyFill="0" applyAlignment="0" applyProtection="0"/>
    <xf numFmtId="0" fontId="30" fillId="0" borderId="24" applyNumberFormat="0" applyFill="0" applyAlignment="0" applyProtection="0"/>
    <xf numFmtId="0" fontId="7" fillId="0" borderId="0">
      <alignment/>
      <protection/>
    </xf>
    <xf numFmtId="0" fontId="7" fillId="0" borderId="0">
      <alignment/>
      <protection/>
    </xf>
    <xf numFmtId="0" fontId="6" fillId="0" borderId="0">
      <alignment/>
      <protection/>
    </xf>
    <xf numFmtId="0" fontId="6" fillId="0" borderId="0">
      <alignment/>
      <protection/>
    </xf>
    <xf numFmtId="0" fontId="2" fillId="0" borderId="0">
      <alignment vertical="top" wrapText="1"/>
      <protection/>
    </xf>
    <xf numFmtId="0" fontId="61" fillId="0" borderId="0" applyNumberFormat="0" applyFill="0" applyBorder="0" applyAlignment="0" applyProtection="0"/>
    <xf numFmtId="0" fontId="31" fillId="0" borderId="0" applyNumberFormat="0" applyFill="0" applyBorder="0" applyAlignment="0" applyProtection="0"/>
    <xf numFmtId="174" fontId="11" fillId="0" borderId="0" applyFill="0" applyBorder="0" applyAlignment="0" applyProtection="0"/>
    <xf numFmtId="175" fontId="11" fillId="0" borderId="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2" fillId="0" borderId="0" applyFont="0" applyFill="0" applyBorder="0" applyAlignment="0" applyProtection="0"/>
    <xf numFmtId="168" fontId="6" fillId="0" borderId="0" applyFont="0" applyFill="0" applyBorder="0" applyAlignment="0" applyProtection="0"/>
    <xf numFmtId="178" fontId="6" fillId="0" borderId="0" applyFont="0" applyFill="0" applyBorder="0" applyAlignment="0" applyProtection="0"/>
    <xf numFmtId="168" fontId="6" fillId="0" borderId="0" applyFont="0" applyFill="0" applyBorder="0" applyAlignment="0" applyProtection="0"/>
    <xf numFmtId="175" fontId="11" fillId="0" borderId="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2" fillId="0" borderId="0" applyFont="0" applyFill="0" applyBorder="0" applyAlignment="0" applyProtection="0"/>
    <xf numFmtId="168" fontId="6" fillId="0" borderId="0" applyFont="0" applyFill="0" applyBorder="0" applyAlignment="0" applyProtection="0"/>
    <xf numFmtId="43" fontId="2"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75" fontId="11" fillId="0" borderId="0" applyFill="0" applyBorder="0" applyAlignment="0" applyProtection="0"/>
    <xf numFmtId="43" fontId="0" fillId="0" borderId="0" applyFont="0" applyFill="0" applyBorder="0" applyAlignment="0" applyProtection="0"/>
    <xf numFmtId="0" fontId="62" fillId="65" borderId="0" applyNumberFormat="0" applyBorder="0" applyAlignment="0" applyProtection="0"/>
    <xf numFmtId="0" fontId="32" fillId="7" borderId="0" applyNumberFormat="0" applyBorder="0" applyAlignment="0" applyProtection="0"/>
    <xf numFmtId="172" fontId="16" fillId="0" borderId="0">
      <alignment/>
      <protection locked="0"/>
    </xf>
  </cellStyleXfs>
  <cellXfs count="148">
    <xf numFmtId="0" fontId="0" fillId="0" borderId="0" xfId="0" applyFont="1" applyAlignment="1">
      <alignment/>
    </xf>
    <xf numFmtId="0" fontId="4" fillId="0" borderId="4" xfId="207" applyFont="1" applyFill="1" applyBorder="1" applyAlignment="1">
      <alignment horizontal="center" vertical="center" wrapText="1"/>
      <protection/>
    </xf>
    <xf numFmtId="0" fontId="5" fillId="0" borderId="4" xfId="77" applyFont="1" applyFill="1" applyBorder="1" applyAlignment="1">
      <alignment horizontal="center" vertical="center" wrapText="1"/>
      <protection/>
    </xf>
    <xf numFmtId="0" fontId="5" fillId="0" borderId="4" xfId="0" applyFont="1" applyBorder="1" applyAlignment="1">
      <alignment horizontal="center" vertical="center" wrapText="1"/>
    </xf>
    <xf numFmtId="49" fontId="4" fillId="0" borderId="4" xfId="207" applyNumberFormat="1" applyFont="1" applyFill="1" applyBorder="1" applyAlignment="1">
      <alignment horizontal="center" vertical="center" wrapText="1"/>
      <protection/>
    </xf>
    <xf numFmtId="0" fontId="4" fillId="0" borderId="4" xfId="207" applyFont="1" applyFill="1" applyBorder="1" applyAlignment="1">
      <alignment vertical="center" wrapText="1"/>
      <protection/>
    </xf>
    <xf numFmtId="4" fontId="4" fillId="0" borderId="4" xfId="207" applyNumberFormat="1" applyFont="1" applyFill="1" applyBorder="1" applyAlignment="1">
      <alignment horizontal="center" vertical="center" wrapText="1"/>
      <protection/>
    </xf>
    <xf numFmtId="0" fontId="4" fillId="0" borderId="4" xfId="207" applyFont="1" applyFill="1" applyBorder="1" applyAlignment="1">
      <alignment horizontal="center" vertical="center" wrapText="1"/>
      <protection/>
    </xf>
    <xf numFmtId="14" fontId="4" fillId="0" borderId="4" xfId="207" applyNumberFormat="1" applyFont="1" applyFill="1" applyBorder="1" applyAlignment="1">
      <alignment horizontal="left" vertical="center"/>
      <protection/>
    </xf>
    <xf numFmtId="14" fontId="3" fillId="0" borderId="0" xfId="207" applyNumberFormat="1" applyFont="1" applyFill="1" applyBorder="1" applyAlignment="1">
      <alignment horizontal="center" vertical="center" wrapText="1"/>
      <protection/>
    </xf>
    <xf numFmtId="0" fontId="5" fillId="0" borderId="4" xfId="210" applyFont="1" applyBorder="1" applyAlignment="1">
      <alignment horizontal="center" vertical="center" wrapText="1"/>
      <protection/>
    </xf>
    <xf numFmtId="0" fontId="5" fillId="0" borderId="4" xfId="180" applyFont="1" applyFill="1" applyBorder="1" applyAlignment="1">
      <alignment horizontal="center" vertical="center" wrapText="1"/>
      <protection/>
    </xf>
    <xf numFmtId="0" fontId="5" fillId="66" borderId="4" xfId="180" applyFont="1" applyFill="1" applyBorder="1" applyAlignment="1">
      <alignment horizontal="center" vertical="center" wrapText="1"/>
      <protection/>
    </xf>
    <xf numFmtId="0" fontId="5" fillId="66" borderId="25" xfId="210" applyFont="1" applyFill="1" applyBorder="1" applyAlignment="1">
      <alignment horizontal="center" vertical="center" wrapText="1"/>
      <protection/>
    </xf>
    <xf numFmtId="0" fontId="5" fillId="0" borderId="4" xfId="210" applyFont="1" applyBorder="1" applyAlignment="1">
      <alignment horizontal="center" vertical="center"/>
      <protection/>
    </xf>
    <xf numFmtId="0" fontId="5" fillId="0" borderId="4" xfId="180" applyFont="1" applyBorder="1" applyAlignment="1">
      <alignment horizontal="center" vertical="center" wrapText="1"/>
      <protection/>
    </xf>
    <xf numFmtId="0" fontId="5" fillId="0" borderId="4" xfId="210" applyFont="1" applyBorder="1" applyAlignment="1">
      <alignment horizontal="center"/>
      <protection/>
    </xf>
    <xf numFmtId="0" fontId="6" fillId="0" borderId="4" xfId="180" applyFont="1" applyFill="1" applyBorder="1" applyAlignment="1">
      <alignment horizontal="center" vertical="center" wrapText="1"/>
      <protection/>
    </xf>
    <xf numFmtId="0" fontId="5" fillId="0" borderId="25" xfId="210" applyFont="1" applyBorder="1" applyAlignment="1">
      <alignment horizontal="center"/>
      <protection/>
    </xf>
    <xf numFmtId="0" fontId="5" fillId="0" borderId="4" xfId="210" applyFont="1" applyBorder="1">
      <alignment/>
      <protection/>
    </xf>
    <xf numFmtId="14" fontId="63" fillId="0" borderId="4" xfId="207" applyNumberFormat="1" applyFont="1" applyFill="1" applyBorder="1" applyAlignment="1">
      <alignment horizontal="left" vertical="center"/>
      <protection/>
    </xf>
    <xf numFmtId="4" fontId="63" fillId="0" borderId="4" xfId="210" applyNumberFormat="1" applyFont="1" applyBorder="1" applyAlignment="1">
      <alignment horizontal="center" vertical="center"/>
      <protection/>
    </xf>
    <xf numFmtId="4" fontId="0" fillId="0" borderId="0" xfId="0" applyNumberFormat="1" applyAlignment="1">
      <alignment/>
    </xf>
    <xf numFmtId="0" fontId="64" fillId="0" borderId="0" xfId="0" applyFont="1" applyAlignment="1">
      <alignment/>
    </xf>
    <xf numFmtId="0" fontId="5" fillId="0" borderId="4" xfId="210" applyFont="1" applyBorder="1" applyAlignment="1">
      <alignment horizontal="center" vertical="center" wrapText="1"/>
      <protection/>
    </xf>
    <xf numFmtId="0" fontId="5" fillId="66" borderId="4" xfId="180" applyFont="1" applyFill="1" applyBorder="1" applyAlignment="1">
      <alignment horizontal="center" vertical="center" wrapText="1"/>
      <protection/>
    </xf>
    <xf numFmtId="0" fontId="5" fillId="0" borderId="4" xfId="210" applyFont="1" applyBorder="1" applyAlignment="1">
      <alignment horizontal="center" vertical="center"/>
      <protection/>
    </xf>
    <xf numFmtId="0" fontId="5" fillId="0" borderId="4" xfId="180" applyFont="1" applyFill="1" applyBorder="1" applyAlignment="1">
      <alignment horizontal="center" vertical="center" wrapText="1"/>
      <protection/>
    </xf>
    <xf numFmtId="0" fontId="5" fillId="0" borderId="4" xfId="180" applyFont="1" applyBorder="1" applyAlignment="1">
      <alignment horizontal="center" vertical="center" wrapText="1"/>
      <protection/>
    </xf>
    <xf numFmtId="0" fontId="5" fillId="0" borderId="4" xfId="210" applyFont="1" applyBorder="1" applyAlignment="1">
      <alignment horizontal="center"/>
      <protection/>
    </xf>
    <xf numFmtId="0" fontId="6" fillId="0" borderId="4" xfId="180" applyFont="1" applyFill="1" applyBorder="1" applyAlignment="1">
      <alignment horizontal="center" vertical="center" wrapText="1"/>
      <protection/>
    </xf>
    <xf numFmtId="0" fontId="5" fillId="0" borderId="4" xfId="210" applyFont="1" applyBorder="1">
      <alignment/>
      <protection/>
    </xf>
    <xf numFmtId="0" fontId="4" fillId="0" borderId="0" xfId="207" applyFont="1" applyFill="1" applyBorder="1" applyAlignment="1">
      <alignment horizontal="left" vertical="center"/>
      <protection/>
    </xf>
    <xf numFmtId="0" fontId="0" fillId="0" borderId="0" xfId="0" applyBorder="1" applyAlignment="1">
      <alignment/>
    </xf>
    <xf numFmtId="3" fontId="4" fillId="0" borderId="0" xfId="208" applyNumberFormat="1" applyFont="1" applyFill="1" applyBorder="1" applyAlignment="1">
      <alignment horizontal="center" vertical="center"/>
      <protection/>
    </xf>
    <xf numFmtId="4" fontId="63" fillId="0" borderId="4" xfId="207" applyNumberFormat="1" applyFont="1" applyFill="1" applyBorder="1" applyAlignment="1">
      <alignment horizontal="center" vertical="center" wrapText="1"/>
      <protection/>
    </xf>
    <xf numFmtId="4" fontId="4" fillId="0" borderId="4" xfId="210" applyNumberFormat="1" applyFont="1" applyBorder="1" applyAlignment="1">
      <alignment horizontal="center" vertical="center"/>
      <protection/>
    </xf>
    <xf numFmtId="0" fontId="5" fillId="0" borderId="4" xfId="77" applyFont="1" applyFill="1" applyBorder="1" applyAlignment="1">
      <alignment horizontal="center" vertical="center" wrapText="1"/>
      <protection/>
    </xf>
    <xf numFmtId="0" fontId="5" fillId="66" borderId="25" xfId="210" applyFont="1" applyFill="1" applyBorder="1" applyAlignment="1">
      <alignment horizontal="center" vertical="center" wrapText="1"/>
      <protection/>
    </xf>
    <xf numFmtId="0" fontId="38" fillId="0" borderId="26" xfId="215" applyFont="1" applyBorder="1" applyAlignment="1">
      <alignment horizontal="center" vertical="top" wrapText="1"/>
      <protection/>
    </xf>
    <xf numFmtId="0" fontId="38" fillId="0" borderId="27" xfId="215" applyFont="1" applyBorder="1" applyAlignment="1">
      <alignment horizontal="center" vertical="top" wrapText="1"/>
      <protection/>
    </xf>
    <xf numFmtId="14" fontId="5" fillId="0" borderId="4" xfId="210" applyNumberFormat="1" applyFont="1" applyFill="1" applyBorder="1" applyAlignment="1">
      <alignment horizontal="center" vertical="center"/>
      <protection/>
    </xf>
    <xf numFmtId="0" fontId="5" fillId="0" borderId="4" xfId="215" applyFont="1" applyBorder="1" applyAlignment="1">
      <alignment horizontal="center" vertical="center"/>
      <protection/>
    </xf>
    <xf numFmtId="0" fontId="5" fillId="66" borderId="4" xfId="299" applyFont="1" applyFill="1" applyBorder="1" applyAlignment="1">
      <alignment horizontal="center" vertical="center" wrapText="1"/>
      <protection/>
    </xf>
    <xf numFmtId="3" fontId="63" fillId="0" borderId="4" xfId="207" applyNumberFormat="1" applyFont="1" applyFill="1" applyBorder="1" applyAlignment="1">
      <alignment horizontal="center" vertical="center" wrapText="1"/>
      <protection/>
    </xf>
    <xf numFmtId="0" fontId="65" fillId="0" borderId="4" xfId="0" applyFont="1" applyBorder="1" applyAlignment="1">
      <alignment horizontal="center" vertical="center" wrapText="1"/>
    </xf>
    <xf numFmtId="0" fontId="5" fillId="0" borderId="4" xfId="210" applyFont="1" applyFill="1" applyBorder="1" applyAlignment="1">
      <alignment horizontal="center" vertical="center" wrapText="1"/>
      <protection/>
    </xf>
    <xf numFmtId="0" fontId="5" fillId="66" borderId="4" xfId="299" applyNumberFormat="1" applyFont="1" applyFill="1" applyBorder="1" applyAlignment="1">
      <alignment horizontal="center" vertical="center" wrapText="1"/>
      <protection/>
    </xf>
    <xf numFmtId="0" fontId="5" fillId="66" borderId="4" xfId="210" applyFont="1" applyFill="1" applyBorder="1" applyAlignment="1">
      <alignment horizontal="center" vertical="center" wrapText="1"/>
      <protection/>
    </xf>
    <xf numFmtId="3" fontId="5" fillId="66" borderId="4" xfId="210" applyNumberFormat="1" applyFont="1" applyFill="1" applyBorder="1" applyAlignment="1">
      <alignment horizontal="center" vertical="center" wrapText="1"/>
      <protection/>
    </xf>
    <xf numFmtId="0" fontId="5" fillId="66" borderId="4" xfId="210" applyNumberFormat="1" applyFont="1" applyFill="1" applyBorder="1" applyAlignment="1">
      <alignment horizontal="center" vertical="center" wrapText="1"/>
      <protection/>
    </xf>
    <xf numFmtId="3" fontId="5" fillId="66" borderId="4" xfId="210" applyNumberFormat="1" applyFont="1" applyFill="1" applyBorder="1" applyAlignment="1">
      <alignment horizontal="center" vertical="center"/>
      <protection/>
    </xf>
    <xf numFmtId="0" fontId="5" fillId="0" borderId="25" xfId="215" applyFont="1" applyBorder="1" applyAlignment="1">
      <alignment horizontal="center" vertical="center"/>
      <protection/>
    </xf>
    <xf numFmtId="0" fontId="63" fillId="0" borderId="4" xfId="207" applyFont="1" applyFill="1" applyBorder="1" applyAlignment="1">
      <alignment horizontal="center" vertical="center" wrapText="1"/>
      <protection/>
    </xf>
    <xf numFmtId="49" fontId="63" fillId="0" borderId="4" xfId="207" applyNumberFormat="1" applyFont="1" applyFill="1" applyBorder="1" applyAlignment="1">
      <alignment horizontal="center" vertical="center" wrapText="1"/>
      <protection/>
    </xf>
    <xf numFmtId="0" fontId="63" fillId="0" borderId="4" xfId="207" applyFont="1" applyFill="1" applyBorder="1" applyAlignment="1">
      <alignment vertical="center" wrapText="1"/>
      <protection/>
    </xf>
    <xf numFmtId="4" fontId="66" fillId="0" borderId="4" xfId="207" applyNumberFormat="1" applyFont="1" applyFill="1" applyBorder="1" applyAlignment="1">
      <alignment horizontal="center" vertical="center" wrapText="1"/>
      <protection/>
    </xf>
    <xf numFmtId="4" fontId="5" fillId="0" borderId="4" xfId="210" applyNumberFormat="1" applyFont="1" applyBorder="1" applyAlignment="1">
      <alignment horizontal="center" vertical="center" wrapText="1"/>
      <protection/>
    </xf>
    <xf numFmtId="0" fontId="5" fillId="0" borderId="25" xfId="210" applyFont="1" applyBorder="1" applyAlignment="1">
      <alignment horizontal="center" vertical="center" wrapText="1"/>
      <protection/>
    </xf>
    <xf numFmtId="49" fontId="39" fillId="66" borderId="4" xfId="287" applyNumberFormat="1" applyFont="1" applyFill="1" applyBorder="1" applyAlignment="1">
      <alignment horizontal="center" vertical="center" wrapText="1"/>
      <protection/>
    </xf>
    <xf numFmtId="0" fontId="39" fillId="66" borderId="4" xfId="287" applyFont="1" applyFill="1" applyBorder="1" applyAlignment="1">
      <alignment horizontal="center" vertical="center" wrapText="1"/>
      <protection/>
    </xf>
    <xf numFmtId="0" fontId="5" fillId="66" borderId="4" xfId="0" applyFont="1" applyFill="1" applyBorder="1" applyAlignment="1">
      <alignment horizontal="center" vertical="center" wrapText="1"/>
    </xf>
    <xf numFmtId="0" fontId="5" fillId="0" borderId="4" xfId="299" applyFont="1" applyFill="1" applyBorder="1" applyAlignment="1">
      <alignment horizontal="center" vertical="center" wrapText="1"/>
      <protection/>
    </xf>
    <xf numFmtId="0" fontId="5" fillId="66" borderId="4" xfId="77" applyFont="1" applyFill="1" applyBorder="1" applyAlignment="1">
      <alignment horizontal="center" vertical="center" wrapText="1"/>
      <protection/>
    </xf>
    <xf numFmtId="0" fontId="5" fillId="0" borderId="4" xfId="0" applyFont="1" applyFill="1" applyBorder="1" applyAlignment="1">
      <alignment horizontal="center" vertical="center" wrapText="1"/>
    </xf>
    <xf numFmtId="0" fontId="5" fillId="66" borderId="4" xfId="198" applyFont="1" applyFill="1" applyBorder="1" applyAlignment="1">
      <alignment horizontal="center" vertical="center" wrapText="1"/>
      <protection/>
    </xf>
    <xf numFmtId="0" fontId="5" fillId="66" borderId="4" xfId="210" applyFont="1" applyFill="1" applyBorder="1" applyAlignment="1">
      <alignment horizontal="center" vertical="center"/>
      <protection/>
    </xf>
    <xf numFmtId="0" fontId="5" fillId="0" borderId="4" xfId="0" applyNumberFormat="1" applyFont="1" applyFill="1" applyBorder="1" applyAlignment="1">
      <alignment horizontal="center" vertical="center" wrapText="1"/>
    </xf>
    <xf numFmtId="0" fontId="5" fillId="0" borderId="25" xfId="210" applyFont="1" applyBorder="1" applyAlignment="1">
      <alignment horizontal="center" vertical="center"/>
      <protection/>
    </xf>
    <xf numFmtId="49" fontId="5" fillId="66" borderId="4" xfId="198" applyNumberFormat="1" applyFont="1" applyFill="1" applyBorder="1" applyAlignment="1">
      <alignment horizontal="center" vertical="center" wrapText="1"/>
      <protection/>
    </xf>
    <xf numFmtId="0" fontId="5" fillId="66" borderId="4" xfId="195" applyFont="1" applyFill="1" applyBorder="1" applyAlignment="1">
      <alignment horizontal="center" vertical="center" wrapText="1"/>
      <protection/>
    </xf>
    <xf numFmtId="0" fontId="65" fillId="66" borderId="4" xfId="195" applyFont="1" applyFill="1" applyBorder="1" applyAlignment="1">
      <alignment horizontal="center" vertical="center" wrapText="1"/>
      <protection/>
    </xf>
    <xf numFmtId="0" fontId="5" fillId="0" borderId="28" xfId="0" applyFont="1" applyBorder="1" applyAlignment="1">
      <alignment horizontal="center" vertical="center" wrapText="1"/>
    </xf>
    <xf numFmtId="0" fontId="5" fillId="0" borderId="28" xfId="77" applyFont="1" applyFill="1" applyBorder="1" applyAlignment="1">
      <alignment horizontal="center" vertical="center" wrapText="1"/>
      <protection/>
    </xf>
    <xf numFmtId="4" fontId="5" fillId="0" borderId="4" xfId="0" applyNumberFormat="1" applyFont="1" applyFill="1" applyBorder="1" applyAlignment="1">
      <alignment horizontal="center" vertical="center" wrapText="1"/>
    </xf>
    <xf numFmtId="0" fontId="5" fillId="66" borderId="4" xfId="181" applyFont="1" applyFill="1" applyBorder="1" applyAlignment="1">
      <alignment horizontal="center" vertical="center" wrapText="1"/>
      <protection/>
    </xf>
    <xf numFmtId="0" fontId="5" fillId="0" borderId="4" xfId="181" applyFont="1" applyFill="1" applyBorder="1" applyAlignment="1">
      <alignment horizontal="center" vertical="center" wrapText="1"/>
      <protection/>
    </xf>
    <xf numFmtId="0" fontId="5" fillId="0" borderId="4" xfId="181" applyFont="1" applyBorder="1" applyAlignment="1">
      <alignment horizontal="center" vertical="center" wrapText="1"/>
      <protection/>
    </xf>
    <xf numFmtId="0" fontId="6" fillId="0" borderId="4" xfId="181" applyFont="1" applyFill="1" applyBorder="1" applyAlignment="1">
      <alignment horizontal="center" vertical="center" wrapText="1"/>
      <protection/>
    </xf>
    <xf numFmtId="3" fontId="5" fillId="0" borderId="4" xfId="210" applyNumberFormat="1" applyFont="1" applyBorder="1" applyAlignment="1">
      <alignment horizontal="center" vertical="center"/>
      <protection/>
    </xf>
    <xf numFmtId="3" fontId="5" fillId="0" borderId="25" xfId="210" applyNumberFormat="1" applyFont="1" applyBorder="1" applyAlignment="1">
      <alignment horizontal="center" vertical="center"/>
      <protection/>
    </xf>
    <xf numFmtId="0" fontId="65" fillId="0" borderId="4" xfId="198" applyFont="1" applyBorder="1" applyAlignment="1">
      <alignment horizontal="center" vertical="center" wrapText="1"/>
      <protection/>
    </xf>
    <xf numFmtId="0" fontId="5" fillId="0" borderId="29" xfId="210" applyFont="1" applyBorder="1" applyAlignment="1">
      <alignment horizontal="center"/>
      <protection/>
    </xf>
    <xf numFmtId="0" fontId="5" fillId="0" borderId="4" xfId="198" applyFont="1" applyFill="1" applyBorder="1" applyAlignment="1">
      <alignment horizontal="center" vertical="center" wrapText="1"/>
      <protection/>
    </xf>
    <xf numFmtId="0" fontId="5" fillId="0" borderId="4" xfId="198" applyFont="1" applyBorder="1" applyAlignment="1">
      <alignment horizontal="center" vertical="center" wrapText="1"/>
      <protection/>
    </xf>
    <xf numFmtId="0" fontId="5" fillId="66" borderId="4" xfId="269" applyFont="1" applyFill="1" applyBorder="1" applyAlignment="1">
      <alignment horizontal="center" vertical="center" wrapText="1"/>
      <protection/>
    </xf>
    <xf numFmtId="0" fontId="42" fillId="66" borderId="4" xfId="210" applyFont="1" applyFill="1" applyBorder="1" applyAlignment="1">
      <alignment horizontal="center" vertical="center" wrapText="1"/>
      <protection/>
    </xf>
    <xf numFmtId="3" fontId="42" fillId="66" borderId="4" xfId="210" applyNumberFormat="1" applyFont="1" applyFill="1" applyBorder="1" applyAlignment="1">
      <alignment horizontal="center" vertical="center" wrapText="1"/>
      <protection/>
    </xf>
    <xf numFmtId="4" fontId="5" fillId="66" borderId="4" xfId="210" applyNumberFormat="1" applyFont="1" applyFill="1" applyBorder="1" applyAlignment="1">
      <alignment horizontal="center" vertical="center" wrapText="1"/>
      <protection/>
    </xf>
    <xf numFmtId="4" fontId="5" fillId="0" borderId="4" xfId="210" applyNumberFormat="1" applyFont="1" applyBorder="1" applyAlignment="1">
      <alignment horizontal="center" vertical="center"/>
      <protection/>
    </xf>
    <xf numFmtId="0" fontId="64" fillId="0" borderId="30" xfId="0" applyFont="1" applyBorder="1" applyAlignment="1">
      <alignment horizontal="center"/>
    </xf>
    <xf numFmtId="0" fontId="67" fillId="0" borderId="4" xfId="0" applyFont="1" applyBorder="1" applyAlignment="1">
      <alignment horizontal="center" vertical="center" wrapText="1"/>
    </xf>
    <xf numFmtId="0" fontId="67" fillId="66" borderId="4" xfId="299" applyNumberFormat="1" applyFont="1" applyFill="1" applyBorder="1" applyAlignment="1">
      <alignment horizontal="center" vertical="center" wrapText="1"/>
      <protection/>
    </xf>
    <xf numFmtId="49" fontId="67" fillId="66" borderId="4" xfId="287" applyNumberFormat="1" applyFont="1" applyFill="1" applyBorder="1" applyAlignment="1">
      <alignment horizontal="center" vertical="center" wrapText="1"/>
      <protection/>
    </xf>
    <xf numFmtId="0" fontId="67" fillId="66" borderId="4" xfId="287" applyFont="1" applyFill="1" applyBorder="1" applyAlignment="1">
      <alignment horizontal="center" vertical="center" wrapText="1"/>
      <protection/>
    </xf>
    <xf numFmtId="0" fontId="67" fillId="66" borderId="4" xfId="0" applyFont="1" applyFill="1" applyBorder="1" applyAlignment="1">
      <alignment horizontal="center" vertical="center" wrapText="1"/>
    </xf>
    <xf numFmtId="0" fontId="67" fillId="66" borderId="4" xfId="210" applyFont="1" applyFill="1" applyBorder="1" applyAlignment="1">
      <alignment horizontal="center" vertical="center" wrapText="1"/>
      <protection/>
    </xf>
    <xf numFmtId="0" fontId="67" fillId="66" borderId="4" xfId="299" applyFont="1" applyFill="1" applyBorder="1" applyAlignment="1">
      <alignment horizontal="center" vertical="center" wrapText="1"/>
      <protection/>
    </xf>
    <xf numFmtId="0" fontId="67" fillId="0" borderId="4" xfId="299" applyFont="1" applyFill="1" applyBorder="1" applyAlignment="1">
      <alignment horizontal="center" vertical="center" wrapText="1"/>
      <protection/>
    </xf>
    <xf numFmtId="0" fontId="67" fillId="66" borderId="4" xfId="77" applyFont="1" applyFill="1" applyBorder="1" applyAlignment="1">
      <alignment horizontal="center" vertical="center" wrapText="1"/>
      <protection/>
    </xf>
    <xf numFmtId="3" fontId="67" fillId="66" borderId="4" xfId="210" applyNumberFormat="1" applyFont="1" applyFill="1" applyBorder="1" applyAlignment="1">
      <alignment horizontal="center" vertical="center" wrapText="1"/>
      <protection/>
    </xf>
    <xf numFmtId="3" fontId="67" fillId="66" borderId="4" xfId="210" applyNumberFormat="1" applyFont="1" applyFill="1" applyBorder="1" applyAlignment="1">
      <alignment horizontal="center" vertical="center"/>
      <protection/>
    </xf>
    <xf numFmtId="0" fontId="67" fillId="66" borderId="4" xfId="210" applyNumberFormat="1" applyFont="1" applyFill="1" applyBorder="1" applyAlignment="1">
      <alignment horizontal="center" vertical="center" wrapText="1"/>
      <protection/>
    </xf>
    <xf numFmtId="0" fontId="67" fillId="0" borderId="4" xfId="210" applyFont="1" applyBorder="1">
      <alignment/>
      <protection/>
    </xf>
    <xf numFmtId="0" fontId="67" fillId="66" borderId="4" xfId="181" applyFont="1" applyFill="1" applyBorder="1" applyAlignment="1">
      <alignment horizontal="center" vertical="center" wrapText="1"/>
      <protection/>
    </xf>
    <xf numFmtId="0" fontId="67" fillId="66" borderId="25" xfId="210" applyFont="1" applyFill="1" applyBorder="1" applyAlignment="1">
      <alignment horizontal="center" vertical="center" wrapText="1"/>
      <protection/>
    </xf>
    <xf numFmtId="0" fontId="67" fillId="66" borderId="4" xfId="269" applyFont="1" applyFill="1" applyBorder="1" applyAlignment="1">
      <alignment horizontal="center" vertical="center" wrapText="1"/>
      <protection/>
    </xf>
    <xf numFmtId="0" fontId="67" fillId="0" borderId="4" xfId="210" applyFont="1" applyBorder="1" applyAlignment="1">
      <alignment horizontal="center" vertical="center" wrapText="1"/>
      <protection/>
    </xf>
    <xf numFmtId="0" fontId="68" fillId="66" borderId="4" xfId="210" applyFont="1" applyFill="1" applyBorder="1" applyAlignment="1">
      <alignment horizontal="center" vertical="center" wrapText="1"/>
      <protection/>
    </xf>
    <xf numFmtId="3" fontId="68" fillId="66" borderId="4" xfId="210" applyNumberFormat="1" applyFont="1" applyFill="1" applyBorder="1" applyAlignment="1">
      <alignment horizontal="center" vertical="center" wrapText="1"/>
      <protection/>
    </xf>
    <xf numFmtId="4" fontId="67" fillId="66" borderId="4" xfId="210" applyNumberFormat="1" applyFont="1" applyFill="1" applyBorder="1" applyAlignment="1">
      <alignment horizontal="center" vertical="center" wrapText="1"/>
      <protection/>
    </xf>
    <xf numFmtId="0" fontId="67" fillId="0" borderId="4" xfId="215" applyFont="1" applyBorder="1" applyAlignment="1">
      <alignment horizontal="center" vertical="center"/>
      <protection/>
    </xf>
    <xf numFmtId="0" fontId="67" fillId="0" borderId="4" xfId="210" applyFont="1" applyBorder="1" applyAlignment="1">
      <alignment horizontal="center" vertical="center"/>
      <protection/>
    </xf>
    <xf numFmtId="0" fontId="67" fillId="0" borderId="4" xfId="181" applyFont="1" applyFill="1" applyBorder="1" applyAlignment="1">
      <alignment horizontal="center" vertical="center" wrapText="1"/>
      <protection/>
    </xf>
    <xf numFmtId="0" fontId="67" fillId="0" borderId="4" xfId="77" applyFont="1" applyFill="1" applyBorder="1" applyAlignment="1">
      <alignment horizontal="center" vertical="center" wrapText="1"/>
      <protection/>
    </xf>
    <xf numFmtId="0" fontId="67" fillId="0" borderId="4" xfId="181" applyFont="1" applyBorder="1" applyAlignment="1">
      <alignment horizontal="center" vertical="center" wrapText="1"/>
      <protection/>
    </xf>
    <xf numFmtId="4" fontId="67" fillId="0" borderId="4" xfId="210" applyNumberFormat="1" applyFont="1" applyBorder="1" applyAlignment="1">
      <alignment horizontal="center" vertical="center"/>
      <protection/>
    </xf>
    <xf numFmtId="0" fontId="67" fillId="0" borderId="25" xfId="210" applyFont="1" applyBorder="1" applyAlignment="1">
      <alignment horizontal="center"/>
      <protection/>
    </xf>
    <xf numFmtId="14" fontId="67" fillId="0" borderId="4" xfId="210" applyNumberFormat="1" applyFont="1" applyFill="1" applyBorder="1" applyAlignment="1">
      <alignment horizontal="center" vertical="center"/>
      <protection/>
    </xf>
    <xf numFmtId="4" fontId="67" fillId="0" borderId="4" xfId="210" applyNumberFormat="1" applyFont="1" applyBorder="1" applyAlignment="1">
      <alignment horizontal="center" vertical="center" wrapText="1"/>
      <protection/>
    </xf>
    <xf numFmtId="0" fontId="67" fillId="0" borderId="25" xfId="210" applyFont="1" applyBorder="1" applyAlignment="1">
      <alignment horizontal="center" vertical="center" wrapText="1"/>
      <protection/>
    </xf>
    <xf numFmtId="0" fontId="67" fillId="66" borderId="4" xfId="0" applyFont="1" applyFill="1" applyBorder="1" applyAlignment="1">
      <alignment horizontal="center" vertical="center" wrapText="1"/>
    </xf>
    <xf numFmtId="0" fontId="67" fillId="0" borderId="4" xfId="0" applyFont="1" applyFill="1" applyBorder="1" applyAlignment="1">
      <alignment horizontal="center" vertical="center" wrapText="1"/>
    </xf>
    <xf numFmtId="0" fontId="67" fillId="0" borderId="4" xfId="210" applyFont="1" applyFill="1" applyBorder="1" applyAlignment="1">
      <alignment horizontal="center" vertical="center"/>
      <protection/>
    </xf>
    <xf numFmtId="0" fontId="67" fillId="0" borderId="4" xfId="210" applyFont="1" applyFill="1" applyBorder="1" applyAlignment="1">
      <alignment horizontal="center" vertical="center" wrapText="1"/>
      <protection/>
    </xf>
    <xf numFmtId="3" fontId="67" fillId="0" borderId="4" xfId="210" applyNumberFormat="1" applyFont="1" applyFill="1" applyBorder="1" applyAlignment="1">
      <alignment horizontal="center" vertical="center"/>
      <protection/>
    </xf>
    <xf numFmtId="4" fontId="67" fillId="0" borderId="4" xfId="210" applyNumberFormat="1" applyFont="1" applyFill="1" applyBorder="1" applyAlignment="1">
      <alignment horizontal="center" vertical="center"/>
      <protection/>
    </xf>
    <xf numFmtId="0" fontId="67" fillId="0" borderId="4" xfId="210" applyNumberFormat="1" applyFont="1" applyFill="1" applyBorder="1" applyAlignment="1">
      <alignment horizontal="center" vertical="center"/>
      <protection/>
    </xf>
    <xf numFmtId="3" fontId="67" fillId="0" borderId="4" xfId="210" applyNumberFormat="1" applyFont="1" applyFill="1" applyBorder="1" applyAlignment="1">
      <alignment horizontal="center" vertical="center" wrapText="1"/>
      <protection/>
    </xf>
    <xf numFmtId="0" fontId="67" fillId="66" borderId="4" xfId="198" applyFont="1" applyFill="1" applyBorder="1" applyAlignment="1">
      <alignment horizontal="center" vertical="center" wrapText="1"/>
      <protection/>
    </xf>
    <xf numFmtId="0" fontId="67" fillId="66" borderId="4" xfId="210" applyFont="1" applyFill="1" applyBorder="1" applyAlignment="1">
      <alignment horizontal="center" vertical="center"/>
      <protection/>
    </xf>
    <xf numFmtId="0" fontId="67" fillId="0" borderId="4" xfId="0" applyNumberFormat="1" applyFont="1" applyFill="1" applyBorder="1" applyAlignment="1">
      <alignment horizontal="center" vertical="center" wrapText="1"/>
    </xf>
    <xf numFmtId="0" fontId="67" fillId="0" borderId="4" xfId="210" applyFont="1" applyBorder="1" applyAlignment="1">
      <alignment horizontal="center"/>
      <protection/>
    </xf>
    <xf numFmtId="0" fontId="67" fillId="0" borderId="25" xfId="210" applyFont="1" applyBorder="1" applyAlignment="1">
      <alignment horizontal="center" vertical="center"/>
      <protection/>
    </xf>
    <xf numFmtId="0" fontId="61" fillId="0" borderId="4" xfId="0" applyFont="1" applyBorder="1" applyAlignment="1">
      <alignment/>
    </xf>
    <xf numFmtId="49" fontId="67" fillId="66" borderId="4" xfId="198" applyNumberFormat="1" applyFont="1" applyFill="1" applyBorder="1" applyAlignment="1">
      <alignment horizontal="center" vertical="center" wrapText="1"/>
      <protection/>
    </xf>
    <xf numFmtId="0" fontId="67" fillId="66" borderId="4" xfId="195" applyFont="1" applyFill="1" applyBorder="1" applyAlignment="1">
      <alignment horizontal="center" vertical="center" wrapText="1"/>
      <protection/>
    </xf>
    <xf numFmtId="0" fontId="67" fillId="0" borderId="28" xfId="0" applyFont="1" applyBorder="1" applyAlignment="1">
      <alignment horizontal="center" vertical="center" wrapText="1"/>
    </xf>
    <xf numFmtId="0" fontId="67" fillId="0" borderId="28" xfId="77" applyFont="1" applyFill="1" applyBorder="1" applyAlignment="1">
      <alignment horizontal="center" vertical="center" wrapText="1"/>
      <protection/>
    </xf>
    <xf numFmtId="4" fontId="67" fillId="0" borderId="4" xfId="0" applyNumberFormat="1" applyFont="1" applyFill="1" applyBorder="1" applyAlignment="1">
      <alignment horizontal="center" vertical="center" wrapText="1"/>
    </xf>
    <xf numFmtId="0" fontId="69" fillId="0" borderId="4" xfId="181" applyFont="1" applyFill="1" applyBorder="1" applyAlignment="1">
      <alignment horizontal="center" vertical="center" wrapText="1"/>
      <protection/>
    </xf>
    <xf numFmtId="3" fontId="67" fillId="0" borderId="4" xfId="210" applyNumberFormat="1" applyFont="1" applyBorder="1" applyAlignment="1">
      <alignment horizontal="center" vertical="center"/>
      <protection/>
    </xf>
    <xf numFmtId="3" fontId="67" fillId="0" borderId="25" xfId="210" applyNumberFormat="1" applyFont="1" applyBorder="1" applyAlignment="1">
      <alignment horizontal="center" vertical="center"/>
      <protection/>
    </xf>
    <xf numFmtId="0" fontId="67" fillId="0" borderId="4" xfId="198" applyFont="1" applyBorder="1" applyAlignment="1">
      <alignment horizontal="center" vertical="center" wrapText="1"/>
      <protection/>
    </xf>
    <xf numFmtId="0" fontId="67" fillId="0" borderId="29" xfId="210" applyFont="1" applyBorder="1" applyAlignment="1">
      <alignment horizontal="center"/>
      <protection/>
    </xf>
    <xf numFmtId="0" fontId="67" fillId="0" borderId="4" xfId="198" applyFont="1" applyFill="1" applyBorder="1" applyAlignment="1">
      <alignment horizontal="center" vertical="center" wrapText="1"/>
      <protection/>
    </xf>
    <xf numFmtId="0" fontId="63" fillId="0" borderId="25" xfId="207" applyFont="1" applyFill="1" applyBorder="1" applyAlignment="1">
      <alignment horizontal="center" vertical="center" wrapText="1"/>
      <protection/>
    </xf>
    <xf numFmtId="3" fontId="63" fillId="66" borderId="4" xfId="210" applyNumberFormat="1" applyFont="1" applyFill="1" applyBorder="1" applyAlignment="1">
      <alignment horizontal="center" vertical="center"/>
      <protection/>
    </xf>
  </cellXfs>
  <cellStyles count="314">
    <cellStyle name="Normal" xfId="0"/>
    <cellStyle name="_2006 проект соцсферы ММГ" xfId="15"/>
    <cellStyle name="_5(1).Макат 2007 г с расш.на 18.05.06г." xfId="16"/>
    <cellStyle name="_MOL_Caspian_2005_1_3_work_2file_08-05" xfId="17"/>
    <cellStyle name="_MOL_Caspian_2005_1_3_work_file_09-05" xfId="18"/>
    <cellStyle name="_Ком. услуги" xfId="19"/>
    <cellStyle name="_ММГ СС-2007" xfId="20"/>
    <cellStyle name="_Формы финансовой отчетности МСФО за 1 quarter 2007 год" xfId="21"/>
    <cellStyle name="”ќђќ‘ћ‚›‰" xfId="22"/>
    <cellStyle name="”љ‘ђћ‚ђќќ›‰" xfId="23"/>
    <cellStyle name="„…ќ…†ќ›‰" xfId="24"/>
    <cellStyle name="‡ђѓћ‹ћ‚ћљ1" xfId="25"/>
    <cellStyle name="‡ђѓћ‹ћ‚ћљ2" xfId="26"/>
    <cellStyle name="’ћѓћ‚›‰" xfId="27"/>
    <cellStyle name="1tizedes" xfId="28"/>
    <cellStyle name="20% - Акцент1" xfId="29"/>
    <cellStyle name="20% - Акцент1 2" xfId="30"/>
    <cellStyle name="20% - Акцент2" xfId="31"/>
    <cellStyle name="20% - Акцент2 2" xfId="32"/>
    <cellStyle name="20% - Акцент3" xfId="33"/>
    <cellStyle name="20% - Акцент3 2" xfId="34"/>
    <cellStyle name="20% - Акцент4" xfId="35"/>
    <cellStyle name="20% - Акцент4 2" xfId="36"/>
    <cellStyle name="20% - Акцент5" xfId="37"/>
    <cellStyle name="20% - Акцент5 2" xfId="38"/>
    <cellStyle name="20% - Акцент6" xfId="39"/>
    <cellStyle name="20% - Акцент6 2" xfId="40"/>
    <cellStyle name="2tizedes" xfId="41"/>
    <cellStyle name="40% - Акцент1" xfId="42"/>
    <cellStyle name="40% - Акцент1 2" xfId="43"/>
    <cellStyle name="40% - Акцент2" xfId="44"/>
    <cellStyle name="40% - Акцент2 2" xfId="45"/>
    <cellStyle name="40% - Акцент3" xfId="46"/>
    <cellStyle name="40% - Акцент3 2" xfId="47"/>
    <cellStyle name="40% - Акцент4" xfId="48"/>
    <cellStyle name="40% - Акцент4 2" xfId="49"/>
    <cellStyle name="40% - Акцент5" xfId="50"/>
    <cellStyle name="40% - Акцент5 2" xfId="51"/>
    <cellStyle name="40% - Акцент6" xfId="52"/>
    <cellStyle name="40% - Акцент6 2" xfId="53"/>
    <cellStyle name="60% - Акцент1" xfId="54"/>
    <cellStyle name="60% - Акцент1 2" xfId="55"/>
    <cellStyle name="60% - Акцент2" xfId="56"/>
    <cellStyle name="60% - Акцент2 2" xfId="57"/>
    <cellStyle name="60% - Акцент3" xfId="58"/>
    <cellStyle name="60% - Акцент3 2" xfId="59"/>
    <cellStyle name="60% - Акцент4" xfId="60"/>
    <cellStyle name="60% - Акцент4 2" xfId="61"/>
    <cellStyle name="60% - Акцент5" xfId="62"/>
    <cellStyle name="60% - Акцент5 2" xfId="63"/>
    <cellStyle name="60% - Акцент6" xfId="64"/>
    <cellStyle name="60% - Акцент6 2" xfId="65"/>
    <cellStyle name="Currency [0]" xfId="66"/>
    <cellStyle name="dátumig" xfId="67"/>
    <cellStyle name="dátumtól" xfId="68"/>
    <cellStyle name="Euro" xfId="69"/>
    <cellStyle name="Ezres_Final Interpretation Cost Estimate 110707" xfId="70"/>
    <cellStyle name="hó.    ." xfId="71"/>
    <cellStyle name="hó. nap." xfId="72"/>
    <cellStyle name="hungarian_date" xfId="73"/>
    <cellStyle name="nap" xfId="74"/>
    <cellStyle name="Normal 1" xfId="75"/>
    <cellStyle name="Normal 2" xfId="76"/>
    <cellStyle name="Normal 2 3 2" xfId="77"/>
    <cellStyle name="Normal 2 3 2 2" xfId="78"/>
    <cellStyle name="Normal 3" xfId="79"/>
    <cellStyle name="Normal 3 2" xfId="80"/>
    <cellStyle name="Normál_2007WP" xfId="81"/>
    <cellStyle name="Normal1" xfId="82"/>
    <cellStyle name="piw#" xfId="83"/>
    <cellStyle name="piw%" xfId="84"/>
    <cellStyle name="Price_Body" xfId="85"/>
    <cellStyle name="SAS FM Client calculated data cell (data entry table)" xfId="86"/>
    <cellStyle name="SAS FM Client calculated data cell (data entry table) 2" xfId="87"/>
    <cellStyle name="SAS FM Client calculated data cell (read only table)" xfId="88"/>
    <cellStyle name="SAS FM Client calculated data cell (read only table) 2" xfId="89"/>
    <cellStyle name="SAS FM Column drillable header" xfId="90"/>
    <cellStyle name="SAS FM Column drillable header 2" xfId="91"/>
    <cellStyle name="SAS FM Column header" xfId="92"/>
    <cellStyle name="SAS FM Column header 2" xfId="93"/>
    <cellStyle name="SAS FM Drill path" xfId="94"/>
    <cellStyle name="SAS FM Invalid data cell" xfId="95"/>
    <cellStyle name="SAS FM Invalid data cell 2" xfId="96"/>
    <cellStyle name="SAS FM Read-only data cell (data entry table)" xfId="97"/>
    <cellStyle name="SAS FM Read-only data cell (data entry table) 2" xfId="98"/>
    <cellStyle name="SAS FM Read-only data cell (data entry table) 3" xfId="99"/>
    <cellStyle name="SAS FM Read-only data cell (read-only table)" xfId="100"/>
    <cellStyle name="SAS FM Read-only data cell (read-only table) 2" xfId="101"/>
    <cellStyle name="SAS FM Read-only data cell (read-only table) 3" xfId="102"/>
    <cellStyle name="SAS FM Read-only data cell (read-only table) 4" xfId="103"/>
    <cellStyle name="SAS FM Row drillable header" xfId="104"/>
    <cellStyle name="SAS FM Row drillable header 2" xfId="105"/>
    <cellStyle name="SAS FM Row header" xfId="106"/>
    <cellStyle name="SAS FM Row header 2" xfId="107"/>
    <cellStyle name="SAS FM Slicers" xfId="108"/>
    <cellStyle name="SAS FM Slicers 2" xfId="109"/>
    <cellStyle name="SAS FM Slicers_Лист3" xfId="110"/>
    <cellStyle name="SAS FM Writeable data cell" xfId="111"/>
    <cellStyle name="SAS FM Writeable data cell 2" xfId="112"/>
    <cellStyle name="Standard_RAZ_01" xfId="113"/>
    <cellStyle name="Style 1" xfId="114"/>
    <cellStyle name="Акцент1" xfId="115"/>
    <cellStyle name="Акцент1 2" xfId="116"/>
    <cellStyle name="Акцент2" xfId="117"/>
    <cellStyle name="Акцент2 2" xfId="118"/>
    <cellStyle name="Акцент3" xfId="119"/>
    <cellStyle name="Акцент3 2" xfId="120"/>
    <cellStyle name="Акцент4" xfId="121"/>
    <cellStyle name="Акцент4 2" xfId="122"/>
    <cellStyle name="Акцент5" xfId="123"/>
    <cellStyle name="Акцент5 2" xfId="124"/>
    <cellStyle name="Акцент6" xfId="125"/>
    <cellStyle name="Акцент6 2" xfId="126"/>
    <cellStyle name="Беззащитный" xfId="127"/>
    <cellStyle name="Ввод " xfId="128"/>
    <cellStyle name="Ввод  2" xfId="129"/>
    <cellStyle name="Вывод" xfId="130"/>
    <cellStyle name="Вывод 2" xfId="131"/>
    <cellStyle name="Вычисление" xfId="132"/>
    <cellStyle name="Вычисление 2" xfId="133"/>
    <cellStyle name="Currency" xfId="134"/>
    <cellStyle name="Currency [0]" xfId="135"/>
    <cellStyle name="Денежный 2" xfId="136"/>
    <cellStyle name="Денежный 2 2" xfId="137"/>
    <cellStyle name="Денежный 2 3" xfId="138"/>
    <cellStyle name="Денежный 3" xfId="139"/>
    <cellStyle name="Денежный 4" xfId="140"/>
    <cellStyle name="Денежный 4 2" xfId="141"/>
    <cellStyle name="Денежный 5" xfId="142"/>
    <cellStyle name="Денежный 5 2" xfId="143"/>
    <cellStyle name="Денежный 5 2 2" xfId="144"/>
    <cellStyle name="Денежный 5 3" xfId="145"/>
    <cellStyle name="Денежный 5 3 2" xfId="146"/>
    <cellStyle name="Денежный 5 4" xfId="147"/>
    <cellStyle name="Денежный 5 4 2" xfId="148"/>
    <cellStyle name="Денежный 5 5" xfId="149"/>
    <cellStyle name="Денежный 5 5 2" xfId="150"/>
    <cellStyle name="Денежный 5 6" xfId="151"/>
    <cellStyle name="Денежный 5 6 2" xfId="152"/>
    <cellStyle name="Денежный 5 7" xfId="153"/>
    <cellStyle name="Денежный 6" xfId="154"/>
    <cellStyle name="Денежный 6 2" xfId="155"/>
    <cellStyle name="Заголовок 1" xfId="156"/>
    <cellStyle name="Заголовок 1 2" xfId="157"/>
    <cellStyle name="Заголовок 2" xfId="158"/>
    <cellStyle name="Заголовок 2 2" xfId="159"/>
    <cellStyle name="Заголовок 3" xfId="160"/>
    <cellStyle name="Заголовок 3 2" xfId="161"/>
    <cellStyle name="Заголовок 4" xfId="162"/>
    <cellStyle name="Заголовок 4 2" xfId="163"/>
    <cellStyle name="Защитный" xfId="164"/>
    <cellStyle name="Итог" xfId="165"/>
    <cellStyle name="Итог 2" xfId="166"/>
    <cellStyle name="КАНДАГАЧ тел3-33-96" xfId="167"/>
    <cellStyle name="Контрольная ячейка" xfId="168"/>
    <cellStyle name="Контрольная ячейка 2" xfId="169"/>
    <cellStyle name="Название" xfId="170"/>
    <cellStyle name="Название 2" xfId="171"/>
    <cellStyle name="Нейтральный" xfId="172"/>
    <cellStyle name="Нейтральный 2" xfId="173"/>
    <cellStyle name="Обычный 10" xfId="174"/>
    <cellStyle name="Обычный 10 2" xfId="175"/>
    <cellStyle name="Обычный 10 3" xfId="176"/>
    <cellStyle name="Обычный 11" xfId="177"/>
    <cellStyle name="Обычный 12" xfId="178"/>
    <cellStyle name="Обычный 13" xfId="179"/>
    <cellStyle name="Обычный 14" xfId="180"/>
    <cellStyle name="Обычный 14 2" xfId="181"/>
    <cellStyle name="Обычный 15" xfId="182"/>
    <cellStyle name="Обычный 15 2" xfId="183"/>
    <cellStyle name="Обычный 15 2 2" xfId="184"/>
    <cellStyle name="Обычный 15 3" xfId="185"/>
    <cellStyle name="Обычный 15 3 2" xfId="186"/>
    <cellStyle name="Обычный 15 4" xfId="187"/>
    <cellStyle name="Обычный 15 4 2" xfId="188"/>
    <cellStyle name="Обычный 15 5" xfId="189"/>
    <cellStyle name="Обычный 15 5 2" xfId="190"/>
    <cellStyle name="Обычный 15 6" xfId="191"/>
    <cellStyle name="Обычный 15 6 2" xfId="192"/>
    <cellStyle name="Обычный 15 6 2 2" xfId="193"/>
    <cellStyle name="Обычный 15 6 3" xfId="194"/>
    <cellStyle name="Обычный 15 7" xfId="195"/>
    <cellStyle name="Обычный 15 7 2" xfId="196"/>
    <cellStyle name="Обычный 15 8" xfId="197"/>
    <cellStyle name="Обычный 15 9" xfId="198"/>
    <cellStyle name="Обычный 16" xfId="199"/>
    <cellStyle name="Обычный 16 2" xfId="200"/>
    <cellStyle name="Обычный 17" xfId="201"/>
    <cellStyle name="Обычный 17 2" xfId="202"/>
    <cellStyle name="Обычный 18" xfId="203"/>
    <cellStyle name="Обычный 19" xfId="204"/>
    <cellStyle name="Обычный 19 2" xfId="205"/>
    <cellStyle name="Обычный 19 3" xfId="206"/>
    <cellStyle name="Обычный 2" xfId="207"/>
    <cellStyle name="Обычный 2 2" xfId="208"/>
    <cellStyle name="Обычный 2 2 2" xfId="209"/>
    <cellStyle name="Обычный 2 2 2 2" xfId="210"/>
    <cellStyle name="Обычный 2 2 3" xfId="211"/>
    <cellStyle name="Обычный 2 2 4" xfId="212"/>
    <cellStyle name="Обычный 2 3" xfId="213"/>
    <cellStyle name="Обычный 2 4" xfId="214"/>
    <cellStyle name="Обычный 2 5" xfId="215"/>
    <cellStyle name="Обычный 2 6" xfId="216"/>
    <cellStyle name="Обычный 2_План ГЗ на 2011г  первочередные " xfId="217"/>
    <cellStyle name="Обычный 20" xfId="218"/>
    <cellStyle name="Обычный 20 2" xfId="219"/>
    <cellStyle name="Обычный 21" xfId="220"/>
    <cellStyle name="Обычный 21 2" xfId="221"/>
    <cellStyle name="Обычный 22" xfId="222"/>
    <cellStyle name="Обычный 23" xfId="223"/>
    <cellStyle name="Обычный 23 2" xfId="224"/>
    <cellStyle name="Обычный 24" xfId="225"/>
    <cellStyle name="Обычный 24 2" xfId="226"/>
    <cellStyle name="Обычный 25" xfId="227"/>
    <cellStyle name="Обычный 26" xfId="228"/>
    <cellStyle name="Обычный 27" xfId="229"/>
    <cellStyle name="Обычный 27 2" xfId="230"/>
    <cellStyle name="Обычный 28" xfId="231"/>
    <cellStyle name="Обычный 28 2" xfId="232"/>
    <cellStyle name="Обычный 29" xfId="233"/>
    <cellStyle name="Обычный 29 2" xfId="234"/>
    <cellStyle name="Обычный 3" xfId="235"/>
    <cellStyle name="Обычный 3 2" xfId="236"/>
    <cellStyle name="Обычный 3 3" xfId="237"/>
    <cellStyle name="Обычный 3 4" xfId="238"/>
    <cellStyle name="Обычный 30" xfId="239"/>
    <cellStyle name="Обычный 30 2" xfId="240"/>
    <cellStyle name="Обычный 31" xfId="241"/>
    <cellStyle name="Обычный 32" xfId="242"/>
    <cellStyle name="Обычный 33" xfId="243"/>
    <cellStyle name="Обычный 33 2" xfId="244"/>
    <cellStyle name="Обычный 34" xfId="245"/>
    <cellStyle name="Обычный 35" xfId="246"/>
    <cellStyle name="Обычный 36" xfId="247"/>
    <cellStyle name="Обычный 37" xfId="248"/>
    <cellStyle name="Обычный 38" xfId="249"/>
    <cellStyle name="Обычный 39" xfId="250"/>
    <cellStyle name="Обычный 4" xfId="251"/>
    <cellStyle name="Обычный 4 2" xfId="252"/>
    <cellStyle name="Обычный 4 3" xfId="253"/>
    <cellStyle name="Обычный 4 4" xfId="254"/>
    <cellStyle name="Обычный 40" xfId="255"/>
    <cellStyle name="Обычный 41" xfId="256"/>
    <cellStyle name="Обычный 41 2" xfId="257"/>
    <cellStyle name="Обычный 42" xfId="258"/>
    <cellStyle name="Обычный 42 2" xfId="259"/>
    <cellStyle name="Обычный 43" xfId="260"/>
    <cellStyle name="Обычный 43 2" xfId="261"/>
    <cellStyle name="Обычный 44" xfId="262"/>
    <cellStyle name="Обычный 44 2" xfId="263"/>
    <cellStyle name="Обычный 44 3" xfId="264"/>
    <cellStyle name="Обычный 45" xfId="265"/>
    <cellStyle name="Обычный 45 2" xfId="266"/>
    <cellStyle name="Обычный 46" xfId="267"/>
    <cellStyle name="Обычный 46 2" xfId="268"/>
    <cellStyle name="Обычный 47" xfId="269"/>
    <cellStyle name="Обычный 47 2" xfId="270"/>
    <cellStyle name="Обычный 48" xfId="271"/>
    <cellStyle name="Обычный 5" xfId="272"/>
    <cellStyle name="Обычный 5 2" xfId="273"/>
    <cellStyle name="Обычный 5 3" xfId="274"/>
    <cellStyle name="Обычный 6" xfId="275"/>
    <cellStyle name="Обычный 6 2" xfId="276"/>
    <cellStyle name="Обычный 6 3" xfId="277"/>
    <cellStyle name="Обычный 6 4" xfId="278"/>
    <cellStyle name="Обычный 6 5" xfId="279"/>
    <cellStyle name="Обычный 7" xfId="280"/>
    <cellStyle name="Обычный 7 2" xfId="281"/>
    <cellStyle name="Обычный 8" xfId="282"/>
    <cellStyle name="Обычный 8 2" xfId="283"/>
    <cellStyle name="Обычный 9" xfId="284"/>
    <cellStyle name="Обычный 9 2" xfId="285"/>
    <cellStyle name="Обычный 9 3" xfId="286"/>
    <cellStyle name="Обычный_Лист1 2" xfId="287"/>
    <cellStyle name="Плохой" xfId="288"/>
    <cellStyle name="Плохой 2" xfId="289"/>
    <cellStyle name="Пояснение" xfId="290"/>
    <cellStyle name="Пояснение 2" xfId="291"/>
    <cellStyle name="Примечание" xfId="292"/>
    <cellStyle name="Примечание 2" xfId="293"/>
    <cellStyle name="Percent" xfId="294"/>
    <cellStyle name="Процентный 2" xfId="295"/>
    <cellStyle name="Связанная ячейка" xfId="296"/>
    <cellStyle name="Связанная ячейка 2" xfId="297"/>
    <cellStyle name="Стиль 1" xfId="298"/>
    <cellStyle name="Стиль 1 2" xfId="299"/>
    <cellStyle name="Стиль 1 3" xfId="300"/>
    <cellStyle name="Стиль 1 4" xfId="301"/>
    <cellStyle name="Стиль_названий" xfId="302"/>
    <cellStyle name="Текст предупреждения" xfId="303"/>
    <cellStyle name="Текст предупреждения 2" xfId="304"/>
    <cellStyle name="Тысячи [0]_3Com" xfId="305"/>
    <cellStyle name="Тысячи_3Com" xfId="306"/>
    <cellStyle name="Comma" xfId="307"/>
    <cellStyle name="Comma [0]" xfId="308"/>
    <cellStyle name="Финансовый 2" xfId="309"/>
    <cellStyle name="Финансовый 2 2" xfId="310"/>
    <cellStyle name="Финансовый 2 3" xfId="311"/>
    <cellStyle name="Финансовый 3" xfId="312"/>
    <cellStyle name="Финансовый 3 2" xfId="313"/>
    <cellStyle name="Финансовый 3 3" xfId="314"/>
    <cellStyle name="Финансовый 3 4" xfId="315"/>
    <cellStyle name="Финансовый 4" xfId="316"/>
    <cellStyle name="Финансовый 4 2" xfId="317"/>
    <cellStyle name="Финансовый 5" xfId="318"/>
    <cellStyle name="Финансовый 5 2" xfId="319"/>
    <cellStyle name="Финансовый 5 3" xfId="320"/>
    <cellStyle name="Финансовый 6" xfId="321"/>
    <cellStyle name="Финансовый 6 2" xfId="322"/>
    <cellStyle name="Финансовый 7" xfId="323"/>
    <cellStyle name="Финансовый 8" xfId="324"/>
    <cellStyle name="Хороший" xfId="325"/>
    <cellStyle name="Хороший 2" xfId="326"/>
    <cellStyle name="Џђћ–…ќ’ќ›‰" xfId="327"/>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80"/>
  <sheetViews>
    <sheetView tabSelected="1" zoomScale="80" zoomScaleNormal="80" zoomScalePageLayoutView="0" workbookViewId="0" topLeftCell="A1">
      <selection activeCell="A58" sqref="A58"/>
    </sheetView>
  </sheetViews>
  <sheetFormatPr defaultColWidth="9.140625" defaultRowHeight="15"/>
  <cols>
    <col min="4" max="4" width="24.421875" style="0" customWidth="1"/>
    <col min="5" max="5" width="26.7109375" style="0" customWidth="1"/>
    <col min="6" max="6" width="23.8515625" style="0" customWidth="1"/>
    <col min="7" max="7" width="31.140625" style="0" customWidth="1"/>
    <col min="8" max="8" width="32.00390625" style="0" customWidth="1"/>
    <col min="9" max="9" width="33.00390625" style="0" customWidth="1"/>
    <col min="10" max="10" width="32.00390625" style="0" customWidth="1"/>
    <col min="13" max="13" width="11.421875" style="0" customWidth="1"/>
    <col min="14" max="14" width="11.8515625" style="0" customWidth="1"/>
    <col min="15" max="15" width="10.57421875" style="0" customWidth="1"/>
    <col min="16" max="16" width="15.57421875" style="0" customWidth="1"/>
    <col min="17" max="17" width="9.140625" style="0" customWidth="1"/>
    <col min="18" max="18" width="14.8515625" style="0" customWidth="1"/>
    <col min="19" max="19" width="31.28125" style="0" customWidth="1"/>
    <col min="20" max="20" width="9.140625" style="0" customWidth="1"/>
    <col min="21" max="21" width="11.28125" style="0" customWidth="1"/>
    <col min="22" max="22" width="9.140625" style="0" customWidth="1"/>
    <col min="23" max="23" width="17.421875" style="0" customWidth="1"/>
    <col min="24" max="24" width="19.421875" style="0" customWidth="1"/>
    <col min="25" max="25" width="18.00390625" style="0" customWidth="1"/>
    <col min="26" max="26" width="6.57421875" style="0" customWidth="1"/>
    <col min="28" max="28" width="18.00390625" style="0" customWidth="1"/>
  </cols>
  <sheetData>
    <row r="1" ht="15">
      <c r="X1" s="23" t="s">
        <v>31</v>
      </c>
    </row>
    <row r="2" ht="15">
      <c r="X2" s="23" t="s">
        <v>289</v>
      </c>
    </row>
    <row r="4" spans="2:28" ht="15">
      <c r="B4" s="90" t="s">
        <v>288</v>
      </c>
      <c r="C4" s="90"/>
      <c r="D4" s="90"/>
      <c r="E4" s="90"/>
      <c r="F4" s="90"/>
      <c r="G4" s="90"/>
      <c r="H4" s="90"/>
      <c r="I4" s="90"/>
      <c r="J4" s="90"/>
      <c r="K4" s="90"/>
      <c r="L4" s="90"/>
      <c r="M4" s="90"/>
      <c r="N4" s="90"/>
      <c r="O4" s="90"/>
      <c r="P4" s="90"/>
      <c r="Q4" s="90"/>
      <c r="R4" s="90"/>
      <c r="S4" s="90"/>
      <c r="T4" s="90"/>
      <c r="U4" s="90"/>
      <c r="V4" s="90"/>
      <c r="W4" s="90"/>
      <c r="X4" s="90"/>
      <c r="Y4" s="90"/>
      <c r="Z4" s="90"/>
      <c r="AA4" s="90"/>
      <c r="AB4" s="90"/>
    </row>
    <row r="5" spans="1:28" ht="115.5" thickBot="1">
      <c r="A5" s="9"/>
      <c r="B5" s="7" t="s">
        <v>0</v>
      </c>
      <c r="C5" s="1" t="s">
        <v>1</v>
      </c>
      <c r="D5" s="4" t="s">
        <v>2</v>
      </c>
      <c r="E5" s="1" t="s">
        <v>3</v>
      </c>
      <c r="F5" s="1" t="s">
        <v>4</v>
      </c>
      <c r="G5" s="1" t="s">
        <v>5</v>
      </c>
      <c r="H5" s="1" t="s">
        <v>6</v>
      </c>
      <c r="I5" s="1" t="s">
        <v>7</v>
      </c>
      <c r="J5" s="1" t="s">
        <v>8</v>
      </c>
      <c r="K5" s="1" t="s">
        <v>9</v>
      </c>
      <c r="L5" s="1" t="s">
        <v>10</v>
      </c>
      <c r="M5" s="1" t="s">
        <v>11</v>
      </c>
      <c r="N5" s="1" t="s">
        <v>12</v>
      </c>
      <c r="O5" s="1" t="s">
        <v>13</v>
      </c>
      <c r="P5" s="1" t="s">
        <v>14</v>
      </c>
      <c r="Q5" s="1" t="s">
        <v>15</v>
      </c>
      <c r="R5" s="1" t="s">
        <v>16</v>
      </c>
      <c r="S5" s="5" t="s">
        <v>17</v>
      </c>
      <c r="T5" s="5" t="s">
        <v>18</v>
      </c>
      <c r="U5" s="5" t="s">
        <v>19</v>
      </c>
      <c r="V5" s="6" t="s">
        <v>20</v>
      </c>
      <c r="W5" s="1" t="s">
        <v>21</v>
      </c>
      <c r="X5" s="1" t="s">
        <v>22</v>
      </c>
      <c r="Y5" s="1" t="s">
        <v>23</v>
      </c>
      <c r="Z5" s="1" t="s">
        <v>24</v>
      </c>
      <c r="AA5" s="1" t="s">
        <v>25</v>
      </c>
      <c r="AB5" s="1" t="s">
        <v>26</v>
      </c>
    </row>
    <row r="6" spans="1:28" ht="15">
      <c r="A6" s="9"/>
      <c r="B6" s="39">
        <v>1</v>
      </c>
      <c r="C6" s="40">
        <v>2</v>
      </c>
      <c r="D6" s="40">
        <v>3</v>
      </c>
      <c r="E6" s="40">
        <v>4</v>
      </c>
      <c r="F6" s="40"/>
      <c r="G6" s="40">
        <v>5</v>
      </c>
      <c r="H6" s="40"/>
      <c r="I6" s="40">
        <v>6</v>
      </c>
      <c r="J6" s="40"/>
      <c r="K6" s="40">
        <v>7</v>
      </c>
      <c r="L6" s="40">
        <v>8</v>
      </c>
      <c r="M6" s="40">
        <v>9</v>
      </c>
      <c r="N6" s="40">
        <v>10</v>
      </c>
      <c r="O6" s="40">
        <v>11</v>
      </c>
      <c r="P6" s="40">
        <v>12</v>
      </c>
      <c r="Q6" s="40">
        <v>13</v>
      </c>
      <c r="R6" s="40">
        <v>14</v>
      </c>
      <c r="S6" s="40">
        <v>15</v>
      </c>
      <c r="T6" s="40">
        <v>16</v>
      </c>
      <c r="U6" s="40">
        <v>17</v>
      </c>
      <c r="V6" s="40">
        <v>18</v>
      </c>
      <c r="W6" s="40">
        <v>19</v>
      </c>
      <c r="X6" s="40">
        <v>20</v>
      </c>
      <c r="Y6" s="40">
        <v>21</v>
      </c>
      <c r="Z6" s="40">
        <v>22</v>
      </c>
      <c r="AA6" s="40">
        <v>23</v>
      </c>
      <c r="AB6" s="40">
        <v>24</v>
      </c>
    </row>
    <row r="7" spans="1:28" ht="15">
      <c r="A7" s="9"/>
      <c r="B7" s="20" t="s">
        <v>28</v>
      </c>
      <c r="C7" s="7"/>
      <c r="D7" s="4"/>
      <c r="E7" s="7"/>
      <c r="F7" s="7"/>
      <c r="G7" s="7"/>
      <c r="H7" s="7"/>
      <c r="I7" s="7"/>
      <c r="J7" s="7"/>
      <c r="K7" s="7"/>
      <c r="L7" s="7"/>
      <c r="M7" s="7"/>
      <c r="N7" s="7"/>
      <c r="O7" s="7"/>
      <c r="P7" s="7"/>
      <c r="Q7" s="7"/>
      <c r="R7" s="7"/>
      <c r="S7" s="5"/>
      <c r="T7" s="5"/>
      <c r="U7" s="5"/>
      <c r="V7" s="6"/>
      <c r="W7" s="7"/>
      <c r="X7" s="7"/>
      <c r="Y7" s="7"/>
      <c r="Z7" s="7"/>
      <c r="AA7" s="7"/>
      <c r="AB7" s="7"/>
    </row>
    <row r="8" spans="1:28" ht="15">
      <c r="A8" s="9"/>
      <c r="B8" s="20" t="s">
        <v>38</v>
      </c>
      <c r="C8" s="7"/>
      <c r="D8" s="4"/>
      <c r="E8" s="7"/>
      <c r="F8" s="7"/>
      <c r="G8" s="7"/>
      <c r="H8" s="7"/>
      <c r="I8" s="7"/>
      <c r="J8" s="7"/>
      <c r="K8" s="7"/>
      <c r="L8" s="7"/>
      <c r="M8" s="7"/>
      <c r="N8" s="7"/>
      <c r="O8" s="7"/>
      <c r="P8" s="7"/>
      <c r="Q8" s="7"/>
      <c r="R8" s="7"/>
      <c r="S8" s="5"/>
      <c r="T8" s="5"/>
      <c r="U8" s="5"/>
      <c r="V8" s="6"/>
      <c r="W8" s="7"/>
      <c r="X8" s="7"/>
      <c r="Y8" s="7"/>
      <c r="Z8" s="7"/>
      <c r="AA8" s="7"/>
      <c r="AB8" s="7"/>
    </row>
    <row r="9" spans="1:28" ht="51">
      <c r="A9" s="9" t="s">
        <v>77</v>
      </c>
      <c r="B9" s="91" t="s">
        <v>68</v>
      </c>
      <c r="C9" s="92" t="s">
        <v>32</v>
      </c>
      <c r="D9" s="93" t="s">
        <v>45</v>
      </c>
      <c r="E9" s="94" t="s">
        <v>69</v>
      </c>
      <c r="F9" s="95" t="s">
        <v>285</v>
      </c>
      <c r="G9" s="95" t="s">
        <v>46</v>
      </c>
      <c r="H9" s="95" t="s">
        <v>47</v>
      </c>
      <c r="I9" s="95" t="s">
        <v>71</v>
      </c>
      <c r="J9" s="95" t="s">
        <v>72</v>
      </c>
      <c r="K9" s="95" t="s">
        <v>33</v>
      </c>
      <c r="L9" s="96">
        <v>0</v>
      </c>
      <c r="M9" s="95">
        <v>710000000</v>
      </c>
      <c r="N9" s="97" t="s">
        <v>53</v>
      </c>
      <c r="O9" s="96" t="s">
        <v>76</v>
      </c>
      <c r="P9" s="98" t="s">
        <v>53</v>
      </c>
      <c r="Q9" s="96" t="s">
        <v>48</v>
      </c>
      <c r="R9" s="99" t="s">
        <v>74</v>
      </c>
      <c r="S9" s="96" t="s">
        <v>54</v>
      </c>
      <c r="T9" s="96">
        <v>839</v>
      </c>
      <c r="U9" s="96" t="s">
        <v>50</v>
      </c>
      <c r="V9" s="100">
        <v>1</v>
      </c>
      <c r="W9" s="100">
        <v>24000000</v>
      </c>
      <c r="X9" s="101">
        <f>W9*V9</f>
        <v>24000000</v>
      </c>
      <c r="Y9" s="101">
        <f>X9*1.12</f>
        <v>26880000.000000004</v>
      </c>
      <c r="Z9" s="96"/>
      <c r="AA9" s="102">
        <v>2013</v>
      </c>
      <c r="AB9" s="103"/>
    </row>
    <row r="10" spans="1:28" ht="63.75">
      <c r="A10" s="9" t="s">
        <v>220</v>
      </c>
      <c r="B10" s="91" t="s">
        <v>157</v>
      </c>
      <c r="C10" s="92" t="s">
        <v>32</v>
      </c>
      <c r="D10" s="104" t="s">
        <v>158</v>
      </c>
      <c r="E10" s="104" t="s">
        <v>159</v>
      </c>
      <c r="F10" s="104" t="s">
        <v>160</v>
      </c>
      <c r="G10" s="105" t="s">
        <v>161</v>
      </c>
      <c r="H10" s="105" t="s">
        <v>162</v>
      </c>
      <c r="I10" s="106"/>
      <c r="J10" s="106"/>
      <c r="K10" s="106" t="s">
        <v>105</v>
      </c>
      <c r="L10" s="96">
        <v>0</v>
      </c>
      <c r="M10" s="106">
        <v>710000000</v>
      </c>
      <c r="N10" s="97" t="s">
        <v>53</v>
      </c>
      <c r="O10" s="96" t="s">
        <v>163</v>
      </c>
      <c r="P10" s="97" t="s">
        <v>53</v>
      </c>
      <c r="Q10" s="96" t="s">
        <v>48</v>
      </c>
      <c r="R10" s="107" t="s">
        <v>121</v>
      </c>
      <c r="S10" s="96" t="s">
        <v>164</v>
      </c>
      <c r="T10" s="108">
        <v>796</v>
      </c>
      <c r="U10" s="108" t="s">
        <v>50</v>
      </c>
      <c r="V10" s="109">
        <v>25</v>
      </c>
      <c r="W10" s="110">
        <f>X10/V10</f>
        <v>8500</v>
      </c>
      <c r="X10" s="110">
        <v>212500</v>
      </c>
      <c r="Y10" s="110">
        <f>X10*1.12</f>
        <v>238000.00000000003</v>
      </c>
      <c r="Z10" s="96"/>
      <c r="AA10" s="102">
        <v>2013</v>
      </c>
      <c r="AB10" s="96"/>
    </row>
    <row r="11" spans="1:28" ht="63.75">
      <c r="A11" s="9" t="s">
        <v>220</v>
      </c>
      <c r="B11" s="91" t="s">
        <v>165</v>
      </c>
      <c r="C11" s="92" t="s">
        <v>32</v>
      </c>
      <c r="D11" s="104" t="s">
        <v>166</v>
      </c>
      <c r="E11" s="104" t="s">
        <v>167</v>
      </c>
      <c r="F11" s="104" t="s">
        <v>168</v>
      </c>
      <c r="G11" s="105" t="s">
        <v>169</v>
      </c>
      <c r="H11" s="105" t="s">
        <v>170</v>
      </c>
      <c r="I11" s="106"/>
      <c r="J11" s="106"/>
      <c r="K11" s="106" t="s">
        <v>105</v>
      </c>
      <c r="L11" s="96">
        <v>0</v>
      </c>
      <c r="M11" s="106">
        <v>710000000</v>
      </c>
      <c r="N11" s="97" t="s">
        <v>53</v>
      </c>
      <c r="O11" s="96" t="s">
        <v>163</v>
      </c>
      <c r="P11" s="97" t="s">
        <v>53</v>
      </c>
      <c r="Q11" s="96" t="s">
        <v>48</v>
      </c>
      <c r="R11" s="107" t="s">
        <v>121</v>
      </c>
      <c r="S11" s="96" t="s">
        <v>164</v>
      </c>
      <c r="T11" s="108">
        <v>839</v>
      </c>
      <c r="U11" s="108" t="s">
        <v>171</v>
      </c>
      <c r="V11" s="109">
        <v>25</v>
      </c>
      <c r="W11" s="110">
        <f aca="true" t="shared" si="0" ref="W11:W19">X11/V11</f>
        <v>20000</v>
      </c>
      <c r="X11" s="110">
        <v>500000</v>
      </c>
      <c r="Y11" s="110">
        <f aca="true" t="shared" si="1" ref="Y11:Y19">X11*1.12</f>
        <v>560000</v>
      </c>
      <c r="Z11" s="96"/>
      <c r="AA11" s="102">
        <v>2013</v>
      </c>
      <c r="AB11" s="96"/>
    </row>
    <row r="12" spans="1:28" ht="63.75">
      <c r="A12" s="9" t="s">
        <v>220</v>
      </c>
      <c r="B12" s="91" t="s">
        <v>172</v>
      </c>
      <c r="C12" s="92" t="s">
        <v>32</v>
      </c>
      <c r="D12" s="104" t="s">
        <v>173</v>
      </c>
      <c r="E12" s="104" t="s">
        <v>174</v>
      </c>
      <c r="F12" s="104" t="s">
        <v>175</v>
      </c>
      <c r="G12" s="105" t="s">
        <v>176</v>
      </c>
      <c r="H12" s="105" t="s">
        <v>177</v>
      </c>
      <c r="I12" s="106"/>
      <c r="J12" s="106"/>
      <c r="K12" s="106" t="s">
        <v>105</v>
      </c>
      <c r="L12" s="96">
        <v>0</v>
      </c>
      <c r="M12" s="106">
        <v>710000000</v>
      </c>
      <c r="N12" s="97" t="s">
        <v>53</v>
      </c>
      <c r="O12" s="96" t="s">
        <v>163</v>
      </c>
      <c r="P12" s="97" t="s">
        <v>53</v>
      </c>
      <c r="Q12" s="96" t="s">
        <v>48</v>
      </c>
      <c r="R12" s="107" t="s">
        <v>121</v>
      </c>
      <c r="S12" s="96" t="s">
        <v>164</v>
      </c>
      <c r="T12" s="108">
        <v>796</v>
      </c>
      <c r="U12" s="108" t="s">
        <v>50</v>
      </c>
      <c r="V12" s="109">
        <v>25</v>
      </c>
      <c r="W12" s="110">
        <f t="shared" si="0"/>
        <v>4500</v>
      </c>
      <c r="X12" s="110">
        <v>112500</v>
      </c>
      <c r="Y12" s="110">
        <f t="shared" si="1"/>
        <v>126000.00000000001</v>
      </c>
      <c r="Z12" s="96"/>
      <c r="AA12" s="102">
        <v>2013</v>
      </c>
      <c r="AB12" s="96"/>
    </row>
    <row r="13" spans="1:28" ht="63.75">
      <c r="A13" s="9" t="s">
        <v>220</v>
      </c>
      <c r="B13" s="91" t="s">
        <v>178</v>
      </c>
      <c r="C13" s="92" t="s">
        <v>32</v>
      </c>
      <c r="D13" s="104" t="s">
        <v>179</v>
      </c>
      <c r="E13" s="104" t="s">
        <v>180</v>
      </c>
      <c r="F13" s="104" t="s">
        <v>180</v>
      </c>
      <c r="G13" s="105" t="s">
        <v>181</v>
      </c>
      <c r="H13" s="105" t="s">
        <v>182</v>
      </c>
      <c r="I13" s="106"/>
      <c r="J13" s="106"/>
      <c r="K13" s="106" t="s">
        <v>105</v>
      </c>
      <c r="L13" s="96">
        <v>0</v>
      </c>
      <c r="M13" s="106">
        <v>710000000</v>
      </c>
      <c r="N13" s="97" t="s">
        <v>53</v>
      </c>
      <c r="O13" s="96" t="s">
        <v>163</v>
      </c>
      <c r="P13" s="97" t="s">
        <v>53</v>
      </c>
      <c r="Q13" s="96" t="s">
        <v>48</v>
      </c>
      <c r="R13" s="107" t="s">
        <v>121</v>
      </c>
      <c r="S13" s="96" t="s">
        <v>164</v>
      </c>
      <c r="T13" s="108">
        <v>796</v>
      </c>
      <c r="U13" s="108" t="s">
        <v>50</v>
      </c>
      <c r="V13" s="109">
        <v>25</v>
      </c>
      <c r="W13" s="110">
        <f t="shared" si="0"/>
        <v>4000</v>
      </c>
      <c r="X13" s="110">
        <v>100000</v>
      </c>
      <c r="Y13" s="110">
        <f t="shared" si="1"/>
        <v>112000.00000000001</v>
      </c>
      <c r="Z13" s="96"/>
      <c r="AA13" s="102">
        <v>2013</v>
      </c>
      <c r="AB13" s="96"/>
    </row>
    <row r="14" spans="1:28" ht="63.75">
      <c r="A14" s="9" t="s">
        <v>220</v>
      </c>
      <c r="B14" s="91" t="s">
        <v>183</v>
      </c>
      <c r="C14" s="92" t="s">
        <v>32</v>
      </c>
      <c r="D14" s="104" t="s">
        <v>184</v>
      </c>
      <c r="E14" s="104" t="s">
        <v>185</v>
      </c>
      <c r="F14" s="104" t="s">
        <v>186</v>
      </c>
      <c r="G14" s="105" t="s">
        <v>187</v>
      </c>
      <c r="H14" s="105" t="s">
        <v>188</v>
      </c>
      <c r="I14" s="106"/>
      <c r="J14" s="106"/>
      <c r="K14" s="106" t="s">
        <v>105</v>
      </c>
      <c r="L14" s="96">
        <v>0</v>
      </c>
      <c r="M14" s="106">
        <v>710000000</v>
      </c>
      <c r="N14" s="97" t="s">
        <v>53</v>
      </c>
      <c r="O14" s="96" t="s">
        <v>163</v>
      </c>
      <c r="P14" s="97" t="s">
        <v>53</v>
      </c>
      <c r="Q14" s="96" t="s">
        <v>48</v>
      </c>
      <c r="R14" s="107" t="s">
        <v>121</v>
      </c>
      <c r="S14" s="96" t="s">
        <v>164</v>
      </c>
      <c r="T14" s="108">
        <v>715</v>
      </c>
      <c r="U14" s="108" t="s">
        <v>189</v>
      </c>
      <c r="V14" s="109">
        <v>25</v>
      </c>
      <c r="W14" s="110">
        <f t="shared" si="0"/>
        <v>13000</v>
      </c>
      <c r="X14" s="110">
        <v>325000</v>
      </c>
      <c r="Y14" s="110">
        <f t="shared" si="1"/>
        <v>364000.00000000006</v>
      </c>
      <c r="Z14" s="96"/>
      <c r="AA14" s="102">
        <v>2013</v>
      </c>
      <c r="AB14" s="96"/>
    </row>
    <row r="15" spans="1:28" ht="63.75">
      <c r="A15" s="9" t="s">
        <v>220</v>
      </c>
      <c r="B15" s="91" t="s">
        <v>190</v>
      </c>
      <c r="C15" s="92" t="s">
        <v>32</v>
      </c>
      <c r="D15" s="104" t="s">
        <v>191</v>
      </c>
      <c r="E15" s="104" t="s">
        <v>192</v>
      </c>
      <c r="F15" s="104" t="s">
        <v>193</v>
      </c>
      <c r="G15" s="105" t="s">
        <v>194</v>
      </c>
      <c r="H15" s="105" t="s">
        <v>195</v>
      </c>
      <c r="I15" s="106"/>
      <c r="J15" s="106"/>
      <c r="K15" s="106" t="s">
        <v>105</v>
      </c>
      <c r="L15" s="96">
        <v>0</v>
      </c>
      <c r="M15" s="106">
        <v>710000000</v>
      </c>
      <c r="N15" s="97" t="s">
        <v>53</v>
      </c>
      <c r="O15" s="96" t="s">
        <v>163</v>
      </c>
      <c r="P15" s="97" t="s">
        <v>53</v>
      </c>
      <c r="Q15" s="96" t="s">
        <v>48</v>
      </c>
      <c r="R15" s="107" t="s">
        <v>121</v>
      </c>
      <c r="S15" s="96" t="s">
        <v>164</v>
      </c>
      <c r="T15" s="108">
        <v>796</v>
      </c>
      <c r="U15" s="108" t="s">
        <v>50</v>
      </c>
      <c r="V15" s="109">
        <v>25</v>
      </c>
      <c r="W15" s="110">
        <f t="shared" si="0"/>
        <v>18000</v>
      </c>
      <c r="X15" s="110">
        <v>450000</v>
      </c>
      <c r="Y15" s="110">
        <f t="shared" si="1"/>
        <v>504000.00000000006</v>
      </c>
      <c r="Z15" s="96"/>
      <c r="AA15" s="102">
        <v>2013</v>
      </c>
      <c r="AB15" s="96"/>
    </row>
    <row r="16" spans="1:28" ht="102">
      <c r="A16" s="9" t="s">
        <v>220</v>
      </c>
      <c r="B16" s="91" t="s">
        <v>196</v>
      </c>
      <c r="C16" s="92" t="s">
        <v>32</v>
      </c>
      <c r="D16" s="104" t="s">
        <v>197</v>
      </c>
      <c r="E16" s="104" t="s">
        <v>198</v>
      </c>
      <c r="F16" s="104" t="s">
        <v>199</v>
      </c>
      <c r="G16" s="105" t="s">
        <v>200</v>
      </c>
      <c r="H16" s="105" t="s">
        <v>201</v>
      </c>
      <c r="I16" s="106"/>
      <c r="J16" s="106"/>
      <c r="K16" s="106" t="s">
        <v>105</v>
      </c>
      <c r="L16" s="96">
        <v>0</v>
      </c>
      <c r="M16" s="106">
        <v>710000000</v>
      </c>
      <c r="N16" s="97" t="s">
        <v>53</v>
      </c>
      <c r="O16" s="96" t="s">
        <v>163</v>
      </c>
      <c r="P16" s="97" t="s">
        <v>53</v>
      </c>
      <c r="Q16" s="96" t="s">
        <v>48</v>
      </c>
      <c r="R16" s="107" t="s">
        <v>121</v>
      </c>
      <c r="S16" s="96" t="s">
        <v>164</v>
      </c>
      <c r="T16" s="108">
        <v>839</v>
      </c>
      <c r="U16" s="108" t="s">
        <v>171</v>
      </c>
      <c r="V16" s="109">
        <v>25</v>
      </c>
      <c r="W16" s="110">
        <f t="shared" si="0"/>
        <v>34000</v>
      </c>
      <c r="X16" s="110">
        <v>850000</v>
      </c>
      <c r="Y16" s="110">
        <f t="shared" si="1"/>
        <v>952000.0000000001</v>
      </c>
      <c r="Z16" s="96"/>
      <c r="AA16" s="102">
        <v>2013</v>
      </c>
      <c r="AB16" s="96"/>
    </row>
    <row r="17" spans="1:28" ht="63.75">
      <c r="A17" s="9" t="s">
        <v>220</v>
      </c>
      <c r="B17" s="91" t="s">
        <v>202</v>
      </c>
      <c r="C17" s="92" t="s">
        <v>32</v>
      </c>
      <c r="D17" s="104" t="s">
        <v>203</v>
      </c>
      <c r="E17" s="104" t="s">
        <v>204</v>
      </c>
      <c r="F17" s="104" t="s">
        <v>205</v>
      </c>
      <c r="G17" s="105" t="s">
        <v>206</v>
      </c>
      <c r="H17" s="105" t="s">
        <v>207</v>
      </c>
      <c r="I17" s="106"/>
      <c r="J17" s="106"/>
      <c r="K17" s="106" t="s">
        <v>105</v>
      </c>
      <c r="L17" s="96">
        <v>0</v>
      </c>
      <c r="M17" s="106">
        <v>710000000</v>
      </c>
      <c r="N17" s="97" t="s">
        <v>53</v>
      </c>
      <c r="O17" s="96" t="s">
        <v>163</v>
      </c>
      <c r="P17" s="97" t="s">
        <v>53</v>
      </c>
      <c r="Q17" s="96" t="s">
        <v>48</v>
      </c>
      <c r="R17" s="107" t="s">
        <v>121</v>
      </c>
      <c r="S17" s="96" t="s">
        <v>164</v>
      </c>
      <c r="T17" s="108">
        <v>796</v>
      </c>
      <c r="U17" s="108" t="s">
        <v>50</v>
      </c>
      <c r="V17" s="109">
        <v>25</v>
      </c>
      <c r="W17" s="110">
        <f t="shared" si="0"/>
        <v>8000</v>
      </c>
      <c r="X17" s="110">
        <v>200000</v>
      </c>
      <c r="Y17" s="110">
        <f t="shared" si="1"/>
        <v>224000.00000000003</v>
      </c>
      <c r="Z17" s="96"/>
      <c r="AA17" s="102">
        <v>2013</v>
      </c>
      <c r="AB17" s="96"/>
    </row>
    <row r="18" spans="1:28" ht="63.75">
      <c r="A18" s="9" t="s">
        <v>220</v>
      </c>
      <c r="B18" s="91" t="s">
        <v>208</v>
      </c>
      <c r="C18" s="92" t="s">
        <v>32</v>
      </c>
      <c r="D18" s="104" t="s">
        <v>209</v>
      </c>
      <c r="E18" s="104" t="s">
        <v>210</v>
      </c>
      <c r="F18" s="104" t="s">
        <v>211</v>
      </c>
      <c r="G18" s="105" t="s">
        <v>212</v>
      </c>
      <c r="H18" s="105" t="s">
        <v>213</v>
      </c>
      <c r="I18" s="106"/>
      <c r="J18" s="106"/>
      <c r="K18" s="106" t="s">
        <v>105</v>
      </c>
      <c r="L18" s="96">
        <v>0</v>
      </c>
      <c r="M18" s="106">
        <v>710000000</v>
      </c>
      <c r="N18" s="97" t="s">
        <v>53</v>
      </c>
      <c r="O18" s="96" t="s">
        <v>163</v>
      </c>
      <c r="P18" s="97" t="s">
        <v>53</v>
      </c>
      <c r="Q18" s="96" t="s">
        <v>48</v>
      </c>
      <c r="R18" s="107" t="s">
        <v>121</v>
      </c>
      <c r="S18" s="96" t="s">
        <v>164</v>
      </c>
      <c r="T18" s="108">
        <v>715</v>
      </c>
      <c r="U18" s="108" t="s">
        <v>189</v>
      </c>
      <c r="V18" s="109">
        <v>25</v>
      </c>
      <c r="W18" s="110">
        <f t="shared" si="0"/>
        <v>24000</v>
      </c>
      <c r="X18" s="110">
        <v>600000</v>
      </c>
      <c r="Y18" s="110">
        <f t="shared" si="1"/>
        <v>672000.0000000001</v>
      </c>
      <c r="Z18" s="96"/>
      <c r="AA18" s="102">
        <v>2013</v>
      </c>
      <c r="AB18" s="96"/>
    </row>
    <row r="19" spans="1:28" ht="63.75">
      <c r="A19" s="9" t="s">
        <v>220</v>
      </c>
      <c r="B19" s="91" t="s">
        <v>214</v>
      </c>
      <c r="C19" s="92" t="s">
        <v>32</v>
      </c>
      <c r="D19" s="104" t="s">
        <v>215</v>
      </c>
      <c r="E19" s="104" t="s">
        <v>216</v>
      </c>
      <c r="F19" s="104" t="s">
        <v>217</v>
      </c>
      <c r="G19" s="105" t="s">
        <v>218</v>
      </c>
      <c r="H19" s="105" t="s">
        <v>219</v>
      </c>
      <c r="I19" s="106"/>
      <c r="J19" s="106"/>
      <c r="K19" s="106" t="s">
        <v>105</v>
      </c>
      <c r="L19" s="96">
        <v>0</v>
      </c>
      <c r="M19" s="106">
        <v>710000000</v>
      </c>
      <c r="N19" s="97" t="s">
        <v>53</v>
      </c>
      <c r="O19" s="96" t="s">
        <v>163</v>
      </c>
      <c r="P19" s="97" t="s">
        <v>53</v>
      </c>
      <c r="Q19" s="96" t="s">
        <v>48</v>
      </c>
      <c r="R19" s="107" t="s">
        <v>121</v>
      </c>
      <c r="S19" s="96" t="s">
        <v>164</v>
      </c>
      <c r="T19" s="108">
        <v>796</v>
      </c>
      <c r="U19" s="108" t="s">
        <v>50</v>
      </c>
      <c r="V19" s="109">
        <v>25</v>
      </c>
      <c r="W19" s="110">
        <f t="shared" si="0"/>
        <v>8000</v>
      </c>
      <c r="X19" s="110">
        <v>200000</v>
      </c>
      <c r="Y19" s="110">
        <f t="shared" si="1"/>
        <v>224000.00000000003</v>
      </c>
      <c r="Z19" s="96"/>
      <c r="AA19" s="102">
        <v>2013</v>
      </c>
      <c r="AB19" s="96"/>
    </row>
    <row r="20" spans="1:28" ht="89.25">
      <c r="A20" s="9" t="s">
        <v>255</v>
      </c>
      <c r="B20" s="111" t="s">
        <v>256</v>
      </c>
      <c r="C20" s="107" t="s">
        <v>32</v>
      </c>
      <c r="D20" s="104" t="s">
        <v>257</v>
      </c>
      <c r="E20" s="104" t="s">
        <v>258</v>
      </c>
      <c r="F20" s="104" t="s">
        <v>258</v>
      </c>
      <c r="G20" s="105" t="s">
        <v>259</v>
      </c>
      <c r="H20" s="105" t="s">
        <v>260</v>
      </c>
      <c r="I20" s="105" t="s">
        <v>261</v>
      </c>
      <c r="J20" s="105" t="s">
        <v>262</v>
      </c>
      <c r="K20" s="112" t="s">
        <v>33</v>
      </c>
      <c r="L20" s="113">
        <v>0</v>
      </c>
      <c r="M20" s="91">
        <v>710000000</v>
      </c>
      <c r="N20" s="114" t="s">
        <v>34</v>
      </c>
      <c r="O20" s="113" t="s">
        <v>263</v>
      </c>
      <c r="P20" s="114" t="s">
        <v>34</v>
      </c>
      <c r="Q20" s="107" t="s">
        <v>48</v>
      </c>
      <c r="R20" s="107" t="s">
        <v>264</v>
      </c>
      <c r="S20" s="115" t="s">
        <v>133</v>
      </c>
      <c r="T20" s="112">
        <v>796</v>
      </c>
      <c r="U20" s="113" t="s">
        <v>50</v>
      </c>
      <c r="V20" s="112">
        <v>2</v>
      </c>
      <c r="W20" s="116">
        <v>5781430</v>
      </c>
      <c r="X20" s="101">
        <f>W20*V20</f>
        <v>11562860</v>
      </c>
      <c r="Y20" s="101">
        <f>X20*1.12</f>
        <v>12950403.200000001</v>
      </c>
      <c r="Z20" s="117"/>
      <c r="AA20" s="112">
        <v>2013</v>
      </c>
      <c r="AB20" s="107" t="s">
        <v>265</v>
      </c>
    </row>
    <row r="21" spans="1:28" ht="89.25">
      <c r="A21" s="9" t="s">
        <v>255</v>
      </c>
      <c r="B21" s="91" t="s">
        <v>266</v>
      </c>
      <c r="C21" s="92" t="s">
        <v>32</v>
      </c>
      <c r="D21" s="104" t="s">
        <v>257</v>
      </c>
      <c r="E21" s="104" t="s">
        <v>258</v>
      </c>
      <c r="F21" s="104" t="s">
        <v>258</v>
      </c>
      <c r="G21" s="105" t="s">
        <v>267</v>
      </c>
      <c r="H21" s="105" t="s">
        <v>268</v>
      </c>
      <c r="I21" s="106" t="s">
        <v>269</v>
      </c>
      <c r="J21" s="106" t="s">
        <v>270</v>
      </c>
      <c r="K21" s="106" t="s">
        <v>33</v>
      </c>
      <c r="L21" s="96">
        <v>0</v>
      </c>
      <c r="M21" s="106">
        <v>710000000</v>
      </c>
      <c r="N21" s="97" t="s">
        <v>53</v>
      </c>
      <c r="O21" s="96" t="s">
        <v>271</v>
      </c>
      <c r="P21" s="97" t="s">
        <v>53</v>
      </c>
      <c r="Q21" s="96" t="s">
        <v>48</v>
      </c>
      <c r="R21" s="107" t="s">
        <v>121</v>
      </c>
      <c r="S21" s="96" t="s">
        <v>107</v>
      </c>
      <c r="T21" s="108">
        <v>796</v>
      </c>
      <c r="U21" s="108" t="s">
        <v>50</v>
      </c>
      <c r="V21" s="109">
        <v>2</v>
      </c>
      <c r="W21" s="110">
        <v>5781430</v>
      </c>
      <c r="X21" s="110">
        <f>W21*V21</f>
        <v>11562860</v>
      </c>
      <c r="Y21" s="110">
        <f>X21*1.12</f>
        <v>12950403.200000001</v>
      </c>
      <c r="Z21" s="96"/>
      <c r="AA21" s="102">
        <v>2013</v>
      </c>
      <c r="AB21" s="96"/>
    </row>
    <row r="22" spans="1:28" ht="15">
      <c r="A22" s="9"/>
      <c r="B22" s="20" t="s">
        <v>49</v>
      </c>
      <c r="C22" s="92"/>
      <c r="D22" s="93"/>
      <c r="E22" s="94"/>
      <c r="F22" s="95"/>
      <c r="G22" s="95"/>
      <c r="H22" s="95"/>
      <c r="I22" s="95"/>
      <c r="J22" s="95"/>
      <c r="K22" s="95"/>
      <c r="L22" s="96"/>
      <c r="M22" s="95"/>
      <c r="N22" s="97"/>
      <c r="O22" s="96"/>
      <c r="P22" s="98"/>
      <c r="Q22" s="96"/>
      <c r="R22" s="99"/>
      <c r="S22" s="96"/>
      <c r="T22" s="96"/>
      <c r="U22" s="96"/>
      <c r="V22" s="100"/>
      <c r="W22" s="100"/>
      <c r="X22" s="147">
        <f>SUM(X9:X21)</f>
        <v>50675720</v>
      </c>
      <c r="Y22" s="147">
        <f>SUM(Y9:Y21)</f>
        <v>56756806.400000006</v>
      </c>
      <c r="Z22" s="96"/>
      <c r="AA22" s="102"/>
      <c r="AB22" s="103"/>
    </row>
    <row r="23" spans="1:28" ht="15">
      <c r="A23" s="9"/>
      <c r="B23" s="20" t="s">
        <v>39</v>
      </c>
      <c r="C23" s="53"/>
      <c r="D23" s="54"/>
      <c r="E23" s="53"/>
      <c r="F23" s="53"/>
      <c r="G23" s="53"/>
      <c r="H23" s="53"/>
      <c r="I23" s="53"/>
      <c r="J23" s="53"/>
      <c r="K23" s="53"/>
      <c r="L23" s="53"/>
      <c r="M23" s="53"/>
      <c r="N23" s="53"/>
      <c r="O23" s="53"/>
      <c r="P23" s="53"/>
      <c r="Q23" s="53"/>
      <c r="R23" s="53"/>
      <c r="S23" s="55"/>
      <c r="T23" s="55"/>
      <c r="U23" s="55"/>
      <c r="V23" s="35"/>
      <c r="W23" s="53"/>
      <c r="X23" s="53"/>
      <c r="Y23" s="53"/>
      <c r="Z23" s="53"/>
      <c r="AA23" s="53"/>
      <c r="AB23" s="53"/>
    </row>
    <row r="24" spans="1:28" ht="63.75">
      <c r="A24" s="9" t="s">
        <v>55</v>
      </c>
      <c r="B24" s="118" t="s">
        <v>56</v>
      </c>
      <c r="C24" s="107" t="s">
        <v>32</v>
      </c>
      <c r="D24" s="112" t="s">
        <v>57</v>
      </c>
      <c r="E24" s="107" t="s">
        <v>58</v>
      </c>
      <c r="F24" s="107" t="s">
        <v>59</v>
      </c>
      <c r="G24" s="107" t="s">
        <v>60</v>
      </c>
      <c r="H24" s="107" t="s">
        <v>61</v>
      </c>
      <c r="I24" s="107"/>
      <c r="J24" s="107"/>
      <c r="K24" s="107" t="s">
        <v>33</v>
      </c>
      <c r="L24" s="107">
        <v>60</v>
      </c>
      <c r="M24" s="91">
        <v>710000000</v>
      </c>
      <c r="N24" s="114" t="s">
        <v>34</v>
      </c>
      <c r="O24" s="107" t="s">
        <v>40</v>
      </c>
      <c r="P24" s="107" t="s">
        <v>62</v>
      </c>
      <c r="Q24" s="107"/>
      <c r="R24" s="107" t="s">
        <v>63</v>
      </c>
      <c r="S24" s="107" t="s">
        <v>64</v>
      </c>
      <c r="T24" s="107"/>
      <c r="U24" s="107"/>
      <c r="V24" s="107"/>
      <c r="W24" s="107"/>
      <c r="X24" s="119">
        <v>28232385</v>
      </c>
      <c r="Y24" s="119">
        <f>X24*1.12</f>
        <v>31620271.200000003</v>
      </c>
      <c r="Z24" s="120"/>
      <c r="AA24" s="107" t="s">
        <v>65</v>
      </c>
      <c r="AB24" s="107" t="s">
        <v>66</v>
      </c>
    </row>
    <row r="25" spans="1:28" ht="15">
      <c r="A25" s="9"/>
      <c r="B25" s="20" t="s">
        <v>41</v>
      </c>
      <c r="C25" s="53"/>
      <c r="D25" s="54"/>
      <c r="E25" s="53"/>
      <c r="F25" s="53"/>
      <c r="G25" s="53"/>
      <c r="H25" s="53"/>
      <c r="I25" s="53"/>
      <c r="J25" s="53"/>
      <c r="K25" s="53"/>
      <c r="L25" s="53"/>
      <c r="M25" s="53"/>
      <c r="N25" s="53"/>
      <c r="O25" s="53"/>
      <c r="P25" s="53"/>
      <c r="Q25" s="53"/>
      <c r="R25" s="53"/>
      <c r="S25" s="55"/>
      <c r="T25" s="55"/>
      <c r="U25" s="55"/>
      <c r="V25" s="35"/>
      <c r="W25" s="53"/>
      <c r="X25" s="35">
        <f>X24</f>
        <v>28232385</v>
      </c>
      <c r="Y25" s="35">
        <f>Y24</f>
        <v>31620271.200000003</v>
      </c>
      <c r="Z25" s="53"/>
      <c r="AA25" s="53"/>
      <c r="AB25" s="53"/>
    </row>
    <row r="26" spans="1:29" ht="15">
      <c r="A26" s="9"/>
      <c r="B26" s="20" t="s">
        <v>42</v>
      </c>
      <c r="C26" s="53"/>
      <c r="D26" s="54"/>
      <c r="E26" s="53"/>
      <c r="F26" s="53"/>
      <c r="G26" s="53"/>
      <c r="H26" s="53"/>
      <c r="I26" s="53"/>
      <c r="J26" s="53"/>
      <c r="K26" s="53"/>
      <c r="L26" s="53"/>
      <c r="M26" s="53"/>
      <c r="N26" s="53"/>
      <c r="O26" s="53"/>
      <c r="P26" s="53"/>
      <c r="Q26" s="53"/>
      <c r="R26" s="53"/>
      <c r="S26" s="55"/>
      <c r="T26" s="55"/>
      <c r="U26" s="55"/>
      <c r="V26" s="35"/>
      <c r="W26" s="53"/>
      <c r="X26" s="53"/>
      <c r="Y26" s="53"/>
      <c r="Z26" s="53"/>
      <c r="AA26" s="53"/>
      <c r="AB26" s="53"/>
      <c r="AC26" s="33"/>
    </row>
    <row r="27" spans="1:29" ht="102">
      <c r="A27" s="9" t="s">
        <v>77</v>
      </c>
      <c r="B27" s="111" t="s">
        <v>78</v>
      </c>
      <c r="C27" s="92" t="s">
        <v>32</v>
      </c>
      <c r="D27" s="95" t="s">
        <v>79</v>
      </c>
      <c r="E27" s="95" t="s">
        <v>80</v>
      </c>
      <c r="F27" s="121" t="s">
        <v>286</v>
      </c>
      <c r="G27" s="95" t="s">
        <v>80</v>
      </c>
      <c r="H27" s="121" t="s">
        <v>287</v>
      </c>
      <c r="I27" s="122" t="s">
        <v>81</v>
      </c>
      <c r="J27" s="122" t="s">
        <v>82</v>
      </c>
      <c r="K27" s="122" t="s">
        <v>33</v>
      </c>
      <c r="L27" s="123">
        <v>100</v>
      </c>
      <c r="M27" s="122">
        <v>710000000</v>
      </c>
      <c r="N27" s="98" t="s">
        <v>53</v>
      </c>
      <c r="O27" s="96" t="s">
        <v>73</v>
      </c>
      <c r="P27" s="98" t="s">
        <v>53</v>
      </c>
      <c r="Q27" s="123"/>
      <c r="R27" s="99" t="s">
        <v>74</v>
      </c>
      <c r="S27" s="124" t="s">
        <v>83</v>
      </c>
      <c r="T27" s="123"/>
      <c r="U27" s="123"/>
      <c r="V27" s="125"/>
      <c r="W27" s="126"/>
      <c r="X27" s="125">
        <v>55000000</v>
      </c>
      <c r="Y27" s="100">
        <f>X27*1.12</f>
        <v>61600000.00000001</v>
      </c>
      <c r="Z27" s="123"/>
      <c r="AA27" s="127">
        <v>2013</v>
      </c>
      <c r="AB27" s="128"/>
      <c r="AC27" s="33"/>
    </row>
    <row r="28" spans="1:29" ht="76.5">
      <c r="A28" s="9" t="s">
        <v>77</v>
      </c>
      <c r="B28" s="111" t="s">
        <v>84</v>
      </c>
      <c r="C28" s="92" t="s">
        <v>32</v>
      </c>
      <c r="D28" s="95" t="s">
        <v>79</v>
      </c>
      <c r="E28" s="95" t="s">
        <v>80</v>
      </c>
      <c r="F28" s="121" t="s">
        <v>286</v>
      </c>
      <c r="G28" s="95" t="s">
        <v>80</v>
      </c>
      <c r="H28" s="121" t="s">
        <v>287</v>
      </c>
      <c r="I28" s="122" t="s">
        <v>85</v>
      </c>
      <c r="J28" s="122" t="s">
        <v>86</v>
      </c>
      <c r="K28" s="122" t="s">
        <v>51</v>
      </c>
      <c r="L28" s="123">
        <v>100</v>
      </c>
      <c r="M28" s="122">
        <v>710000000</v>
      </c>
      <c r="N28" s="98" t="s">
        <v>53</v>
      </c>
      <c r="O28" s="96" t="s">
        <v>73</v>
      </c>
      <c r="P28" s="98" t="s">
        <v>53</v>
      </c>
      <c r="Q28" s="123"/>
      <c r="R28" s="99" t="s">
        <v>74</v>
      </c>
      <c r="S28" s="124" t="s">
        <v>54</v>
      </c>
      <c r="T28" s="123"/>
      <c r="U28" s="123"/>
      <c r="V28" s="125"/>
      <c r="W28" s="126"/>
      <c r="X28" s="125">
        <v>5000000</v>
      </c>
      <c r="Y28" s="100">
        <f>X28*1.12</f>
        <v>5600000.000000001</v>
      </c>
      <c r="Z28" s="123"/>
      <c r="AA28" s="127">
        <v>2013</v>
      </c>
      <c r="AB28" s="128"/>
      <c r="AC28" s="33"/>
    </row>
    <row r="29" spans="1:29" ht="76.5">
      <c r="A29" s="9" t="s">
        <v>109</v>
      </c>
      <c r="B29" s="111" t="s">
        <v>108</v>
      </c>
      <c r="C29" s="107" t="s">
        <v>32</v>
      </c>
      <c r="D29" s="112" t="s">
        <v>99</v>
      </c>
      <c r="E29" s="96" t="s">
        <v>100</v>
      </c>
      <c r="F29" s="129" t="s">
        <v>101</v>
      </c>
      <c r="G29" s="96" t="s">
        <v>100</v>
      </c>
      <c r="H29" s="124" t="s">
        <v>102</v>
      </c>
      <c r="I29" s="96" t="s">
        <v>103</v>
      </c>
      <c r="J29" s="124" t="s">
        <v>104</v>
      </c>
      <c r="K29" s="124" t="s">
        <v>105</v>
      </c>
      <c r="L29" s="130">
        <v>0</v>
      </c>
      <c r="M29" s="91">
        <v>710000000</v>
      </c>
      <c r="N29" s="114" t="s">
        <v>34</v>
      </c>
      <c r="O29" s="131" t="s">
        <v>40</v>
      </c>
      <c r="P29" s="131" t="s">
        <v>43</v>
      </c>
      <c r="Q29" s="112"/>
      <c r="R29" s="131" t="s">
        <v>106</v>
      </c>
      <c r="S29" s="107" t="s">
        <v>107</v>
      </c>
      <c r="T29" s="132"/>
      <c r="U29" s="132"/>
      <c r="V29" s="132"/>
      <c r="W29" s="132"/>
      <c r="X29" s="101">
        <v>4603500</v>
      </c>
      <c r="Y29" s="101">
        <f>X29*1.12</f>
        <v>5155920.000000001</v>
      </c>
      <c r="Z29" s="133"/>
      <c r="AA29" s="112">
        <v>2013</v>
      </c>
      <c r="AB29" s="134"/>
      <c r="AC29" s="33"/>
    </row>
    <row r="30" spans="1:29" ht="76.5">
      <c r="A30" s="9" t="s">
        <v>109</v>
      </c>
      <c r="B30" s="111" t="s">
        <v>112</v>
      </c>
      <c r="C30" s="92" t="s">
        <v>32</v>
      </c>
      <c r="D30" s="135" t="s">
        <v>113</v>
      </c>
      <c r="E30" s="136" t="s">
        <v>114</v>
      </c>
      <c r="F30" s="136" t="s">
        <v>115</v>
      </c>
      <c r="G30" s="136" t="s">
        <v>116</v>
      </c>
      <c r="H30" s="136" t="s">
        <v>117</v>
      </c>
      <c r="I30" s="136" t="s">
        <v>118</v>
      </c>
      <c r="J30" s="136" t="s">
        <v>119</v>
      </c>
      <c r="K30" s="122" t="s">
        <v>33</v>
      </c>
      <c r="L30" s="96">
        <v>15</v>
      </c>
      <c r="M30" s="137">
        <v>710000000</v>
      </c>
      <c r="N30" s="138" t="s">
        <v>34</v>
      </c>
      <c r="O30" s="96" t="s">
        <v>120</v>
      </c>
      <c r="P30" s="91" t="s">
        <v>43</v>
      </c>
      <c r="Q30" s="122"/>
      <c r="R30" s="107" t="s">
        <v>121</v>
      </c>
      <c r="S30" s="96" t="s">
        <v>54</v>
      </c>
      <c r="T30" s="122"/>
      <c r="U30" s="122"/>
      <c r="V30" s="139"/>
      <c r="W30" s="122"/>
      <c r="X30" s="100">
        <v>22500000</v>
      </c>
      <c r="Y30" s="100">
        <f>X30*1.12</f>
        <v>25200000.000000004</v>
      </c>
      <c r="Z30" s="122"/>
      <c r="AA30" s="122">
        <v>2013</v>
      </c>
      <c r="AB30" s="122" t="s">
        <v>122</v>
      </c>
      <c r="AC30" s="33"/>
    </row>
    <row r="31" spans="1:29" ht="63.75">
      <c r="A31" s="9" t="s">
        <v>134</v>
      </c>
      <c r="B31" s="111" t="s">
        <v>124</v>
      </c>
      <c r="C31" s="107" t="s">
        <v>32</v>
      </c>
      <c r="D31" s="104" t="s">
        <v>125</v>
      </c>
      <c r="E31" s="104" t="s">
        <v>126</v>
      </c>
      <c r="F31" s="104" t="s">
        <v>127</v>
      </c>
      <c r="G31" s="105" t="s">
        <v>128</v>
      </c>
      <c r="H31" s="105" t="s">
        <v>129</v>
      </c>
      <c r="I31" s="105" t="s">
        <v>130</v>
      </c>
      <c r="J31" s="105" t="s">
        <v>131</v>
      </c>
      <c r="K31" s="112" t="s">
        <v>33</v>
      </c>
      <c r="L31" s="113">
        <v>30</v>
      </c>
      <c r="M31" s="91">
        <v>710000000</v>
      </c>
      <c r="N31" s="114" t="s">
        <v>34</v>
      </c>
      <c r="O31" s="113" t="s">
        <v>132</v>
      </c>
      <c r="P31" s="107" t="s">
        <v>43</v>
      </c>
      <c r="Q31" s="107"/>
      <c r="R31" s="107" t="s">
        <v>121</v>
      </c>
      <c r="S31" s="115" t="s">
        <v>133</v>
      </c>
      <c r="T31" s="132"/>
      <c r="U31" s="140"/>
      <c r="V31" s="112"/>
      <c r="W31" s="132"/>
      <c r="X31" s="141">
        <v>12000000</v>
      </c>
      <c r="Y31" s="142">
        <f>X31*1.12</f>
        <v>13440000.000000002</v>
      </c>
      <c r="Z31" s="117"/>
      <c r="AA31" s="112">
        <v>2013</v>
      </c>
      <c r="AB31" s="107" t="s">
        <v>122</v>
      </c>
      <c r="AC31" s="33"/>
    </row>
    <row r="32" spans="1:29" ht="63.75">
      <c r="A32" s="9" t="s">
        <v>134</v>
      </c>
      <c r="B32" s="111" t="s">
        <v>136</v>
      </c>
      <c r="C32" s="107" t="s">
        <v>32</v>
      </c>
      <c r="D32" s="97" t="s">
        <v>137</v>
      </c>
      <c r="E32" s="97" t="s">
        <v>138</v>
      </c>
      <c r="F32" s="97" t="s">
        <v>139</v>
      </c>
      <c r="G32" s="97" t="s">
        <v>140</v>
      </c>
      <c r="H32" s="97" t="s">
        <v>139</v>
      </c>
      <c r="I32" s="97" t="s">
        <v>141</v>
      </c>
      <c r="J32" s="97" t="s">
        <v>142</v>
      </c>
      <c r="K32" s="112" t="s">
        <v>33</v>
      </c>
      <c r="L32" s="130">
        <v>50</v>
      </c>
      <c r="M32" s="91">
        <v>710000000</v>
      </c>
      <c r="N32" s="114" t="s">
        <v>34</v>
      </c>
      <c r="O32" s="113" t="s">
        <v>143</v>
      </c>
      <c r="P32" s="131" t="s">
        <v>43</v>
      </c>
      <c r="Q32" s="143"/>
      <c r="R32" s="107" t="s">
        <v>121</v>
      </c>
      <c r="S32" s="143" t="s">
        <v>133</v>
      </c>
      <c r="T32" s="144"/>
      <c r="U32" s="145"/>
      <c r="V32" s="112"/>
      <c r="W32" s="132"/>
      <c r="X32" s="141">
        <v>700000</v>
      </c>
      <c r="Y32" s="141">
        <v>784000.0000000001</v>
      </c>
      <c r="Z32" s="132"/>
      <c r="AA32" s="112">
        <v>2013</v>
      </c>
      <c r="AB32" s="107" t="s">
        <v>144</v>
      </c>
      <c r="AC32" s="33"/>
    </row>
    <row r="33" spans="1:29" ht="63.75">
      <c r="A33" s="9" t="s">
        <v>134</v>
      </c>
      <c r="B33" s="111" t="s">
        <v>147</v>
      </c>
      <c r="C33" s="107" t="s">
        <v>32</v>
      </c>
      <c r="D33" s="97" t="s">
        <v>148</v>
      </c>
      <c r="E33" s="97" t="s">
        <v>149</v>
      </c>
      <c r="F33" s="97" t="s">
        <v>150</v>
      </c>
      <c r="G33" s="97" t="s">
        <v>151</v>
      </c>
      <c r="H33" s="97" t="s">
        <v>152</v>
      </c>
      <c r="I33" s="97" t="s">
        <v>153</v>
      </c>
      <c r="J33" s="97" t="s">
        <v>154</v>
      </c>
      <c r="K33" s="112" t="s">
        <v>33</v>
      </c>
      <c r="L33" s="130">
        <v>30</v>
      </c>
      <c r="M33" s="91">
        <v>710000000</v>
      </c>
      <c r="N33" s="114" t="s">
        <v>34</v>
      </c>
      <c r="O33" s="107" t="s">
        <v>40</v>
      </c>
      <c r="P33" s="131" t="s">
        <v>43</v>
      </c>
      <c r="Q33" s="143"/>
      <c r="R33" s="107" t="s">
        <v>121</v>
      </c>
      <c r="S33" s="143" t="s">
        <v>133</v>
      </c>
      <c r="T33" s="144"/>
      <c r="U33" s="145"/>
      <c r="V33" s="112"/>
      <c r="W33" s="132"/>
      <c r="X33" s="141">
        <v>400000</v>
      </c>
      <c r="Y33" s="141">
        <v>448000.00000000006</v>
      </c>
      <c r="Z33" s="132"/>
      <c r="AA33" s="112">
        <v>2013</v>
      </c>
      <c r="AB33" s="107" t="s">
        <v>155</v>
      </c>
      <c r="AC33" s="33"/>
    </row>
    <row r="34" spans="1:28" ht="15">
      <c r="A34" s="9"/>
      <c r="B34" s="20" t="s">
        <v>35</v>
      </c>
      <c r="C34" s="53"/>
      <c r="D34" s="54"/>
      <c r="E34" s="53"/>
      <c r="F34" s="53"/>
      <c r="G34" s="53"/>
      <c r="H34" s="53"/>
      <c r="I34" s="53"/>
      <c r="J34" s="53"/>
      <c r="K34" s="53"/>
      <c r="L34" s="53"/>
      <c r="M34" s="53"/>
      <c r="N34" s="53"/>
      <c r="O34" s="53"/>
      <c r="P34" s="53"/>
      <c r="Q34" s="53"/>
      <c r="R34" s="53"/>
      <c r="S34" s="55"/>
      <c r="T34" s="55"/>
      <c r="U34" s="55"/>
      <c r="V34" s="35"/>
      <c r="W34" s="53"/>
      <c r="X34" s="44">
        <f>SUM(X27:X33)</f>
        <v>100203500</v>
      </c>
      <c r="Y34" s="44">
        <f>SUM(Y27:Y33)</f>
        <v>112227920.00000001</v>
      </c>
      <c r="Z34" s="53"/>
      <c r="AA34" s="53"/>
      <c r="AB34" s="53"/>
    </row>
    <row r="35" spans="1:28" ht="15">
      <c r="A35" s="9"/>
      <c r="B35" s="20" t="s">
        <v>36</v>
      </c>
      <c r="C35" s="53"/>
      <c r="D35" s="54"/>
      <c r="E35" s="53"/>
      <c r="F35" s="53"/>
      <c r="G35" s="146"/>
      <c r="H35" s="146"/>
      <c r="I35" s="146"/>
      <c r="J35" s="146"/>
      <c r="K35" s="53"/>
      <c r="L35" s="53"/>
      <c r="M35" s="53"/>
      <c r="N35" s="53"/>
      <c r="O35" s="53"/>
      <c r="P35" s="53"/>
      <c r="Q35" s="53"/>
      <c r="R35" s="53"/>
      <c r="S35" s="55"/>
      <c r="T35" s="55"/>
      <c r="U35" s="55"/>
      <c r="V35" s="35"/>
      <c r="W35" s="53"/>
      <c r="X35" s="44">
        <f>X34+X25+X22</f>
        <v>179111605</v>
      </c>
      <c r="Y35" s="44">
        <f>Y34+Y25+Y22</f>
        <v>200604997.60000002</v>
      </c>
      <c r="Z35" s="146"/>
      <c r="AA35" s="53"/>
      <c r="AB35" s="53"/>
    </row>
    <row r="36" spans="1:28" ht="15">
      <c r="A36" s="9"/>
      <c r="B36" s="8" t="s">
        <v>27</v>
      </c>
      <c r="C36" s="10"/>
      <c r="D36" s="12"/>
      <c r="E36" s="12"/>
      <c r="F36" s="12"/>
      <c r="G36" s="13"/>
      <c r="H36" s="13"/>
      <c r="I36" s="13"/>
      <c r="J36" s="13"/>
      <c r="K36" s="14"/>
      <c r="L36" s="11"/>
      <c r="M36" s="3"/>
      <c r="N36" s="2"/>
      <c r="O36" s="11"/>
      <c r="P36" s="10"/>
      <c r="Q36" s="10"/>
      <c r="R36" s="10"/>
      <c r="S36" s="15"/>
      <c r="T36" s="16"/>
      <c r="U36" s="17"/>
      <c r="V36" s="14"/>
      <c r="W36" s="16"/>
      <c r="X36" s="21"/>
      <c r="Y36" s="21"/>
      <c r="Z36" s="18"/>
      <c r="AA36" s="14"/>
      <c r="AB36" s="19"/>
    </row>
    <row r="37" spans="1:28" ht="15">
      <c r="A37" s="9"/>
      <c r="B37" s="8" t="s">
        <v>38</v>
      </c>
      <c r="C37" s="24"/>
      <c r="D37" s="25"/>
      <c r="E37" s="25"/>
      <c r="F37" s="25"/>
      <c r="G37" s="38"/>
      <c r="H37" s="38"/>
      <c r="I37" s="38"/>
      <c r="J37" s="38"/>
      <c r="K37" s="26"/>
      <c r="L37" s="27"/>
      <c r="M37" s="3"/>
      <c r="N37" s="37"/>
      <c r="O37" s="27"/>
      <c r="P37" s="24"/>
      <c r="Q37" s="24"/>
      <c r="R37" s="24"/>
      <c r="S37" s="28"/>
      <c r="T37" s="29"/>
      <c r="U37" s="30"/>
      <c r="V37" s="26"/>
      <c r="W37" s="29"/>
      <c r="X37" s="21"/>
      <c r="Y37" s="21"/>
      <c r="Z37" s="18"/>
      <c r="AA37" s="26"/>
      <c r="AB37" s="31"/>
    </row>
    <row r="38" spans="1:28" ht="51">
      <c r="A38" s="9" t="s">
        <v>77</v>
      </c>
      <c r="B38" s="45" t="s">
        <v>75</v>
      </c>
      <c r="C38" s="47" t="s">
        <v>32</v>
      </c>
      <c r="D38" s="59" t="s">
        <v>45</v>
      </c>
      <c r="E38" s="60" t="s">
        <v>69</v>
      </c>
      <c r="F38" s="61" t="s">
        <v>70</v>
      </c>
      <c r="G38" s="61" t="s">
        <v>46</v>
      </c>
      <c r="H38" s="61" t="s">
        <v>47</v>
      </c>
      <c r="I38" s="61" t="s">
        <v>71</v>
      </c>
      <c r="J38" s="61" t="s">
        <v>72</v>
      </c>
      <c r="K38" s="61" t="s">
        <v>33</v>
      </c>
      <c r="L38" s="48">
        <v>0</v>
      </c>
      <c r="M38" s="61">
        <v>710000000</v>
      </c>
      <c r="N38" s="43" t="s">
        <v>53</v>
      </c>
      <c r="O38" s="24" t="s">
        <v>52</v>
      </c>
      <c r="P38" s="62" t="s">
        <v>53</v>
      </c>
      <c r="Q38" s="48" t="s">
        <v>48</v>
      </c>
      <c r="R38" s="63" t="s">
        <v>74</v>
      </c>
      <c r="S38" s="48" t="s">
        <v>54</v>
      </c>
      <c r="T38" s="48">
        <v>839</v>
      </c>
      <c r="U38" s="48" t="s">
        <v>50</v>
      </c>
      <c r="V38" s="49">
        <v>1</v>
      </c>
      <c r="W38" s="49">
        <v>24000000</v>
      </c>
      <c r="X38" s="51">
        <f>W38*V38</f>
        <v>24000000</v>
      </c>
      <c r="Y38" s="51">
        <f>X38*1.12</f>
        <v>26880000.000000004</v>
      </c>
      <c r="Z38" s="48"/>
      <c r="AA38" s="50">
        <v>2013</v>
      </c>
      <c r="AB38" s="24" t="s">
        <v>44</v>
      </c>
    </row>
    <row r="39" spans="1:28" ht="63.75">
      <c r="A39" s="9" t="s">
        <v>220</v>
      </c>
      <c r="B39" s="45" t="s">
        <v>224</v>
      </c>
      <c r="C39" s="47" t="s">
        <v>32</v>
      </c>
      <c r="D39" s="75" t="s">
        <v>158</v>
      </c>
      <c r="E39" s="75" t="s">
        <v>159</v>
      </c>
      <c r="F39" s="75" t="s">
        <v>160</v>
      </c>
      <c r="G39" s="38" t="s">
        <v>161</v>
      </c>
      <c r="H39" s="38" t="s">
        <v>162</v>
      </c>
      <c r="I39" s="85"/>
      <c r="J39" s="85"/>
      <c r="K39" s="85" t="s">
        <v>105</v>
      </c>
      <c r="L39" s="48">
        <v>30</v>
      </c>
      <c r="M39" s="85">
        <v>710000000</v>
      </c>
      <c r="N39" s="43" t="s">
        <v>53</v>
      </c>
      <c r="O39" s="24" t="s">
        <v>52</v>
      </c>
      <c r="P39" s="43" t="s">
        <v>53</v>
      </c>
      <c r="Q39" s="48" t="s">
        <v>48</v>
      </c>
      <c r="R39" s="24" t="s">
        <v>121</v>
      </c>
      <c r="S39" s="48" t="s">
        <v>221</v>
      </c>
      <c r="T39" s="86">
        <v>796</v>
      </c>
      <c r="U39" s="86" t="s">
        <v>50</v>
      </c>
      <c r="V39" s="87">
        <v>25</v>
      </c>
      <c r="W39" s="88">
        <f>X39/V39</f>
        <v>8500</v>
      </c>
      <c r="X39" s="88">
        <v>212500</v>
      </c>
      <c r="Y39" s="88">
        <f>X39*1.12</f>
        <v>238000.00000000003</v>
      </c>
      <c r="Z39" s="48" t="s">
        <v>222</v>
      </c>
      <c r="AA39" s="50">
        <v>2013</v>
      </c>
      <c r="AB39" s="48" t="s">
        <v>223</v>
      </c>
    </row>
    <row r="40" spans="1:28" ht="63.75">
      <c r="A40" s="9" t="s">
        <v>220</v>
      </c>
      <c r="B40" s="45" t="s">
        <v>225</v>
      </c>
      <c r="C40" s="47" t="s">
        <v>32</v>
      </c>
      <c r="D40" s="75" t="s">
        <v>166</v>
      </c>
      <c r="E40" s="75" t="s">
        <v>167</v>
      </c>
      <c r="F40" s="75" t="s">
        <v>168</v>
      </c>
      <c r="G40" s="38" t="s">
        <v>169</v>
      </c>
      <c r="H40" s="38" t="s">
        <v>170</v>
      </c>
      <c r="I40" s="85"/>
      <c r="J40" s="85"/>
      <c r="K40" s="85" t="s">
        <v>105</v>
      </c>
      <c r="L40" s="48">
        <v>30</v>
      </c>
      <c r="M40" s="85">
        <v>710000000</v>
      </c>
      <c r="N40" s="43" t="s">
        <v>53</v>
      </c>
      <c r="O40" s="24" t="s">
        <v>52</v>
      </c>
      <c r="P40" s="43" t="s">
        <v>53</v>
      </c>
      <c r="Q40" s="48" t="s">
        <v>48</v>
      </c>
      <c r="R40" s="24" t="s">
        <v>121</v>
      </c>
      <c r="S40" s="48" t="s">
        <v>221</v>
      </c>
      <c r="T40" s="86">
        <v>839</v>
      </c>
      <c r="U40" s="86" t="s">
        <v>171</v>
      </c>
      <c r="V40" s="87">
        <v>25</v>
      </c>
      <c r="W40" s="88">
        <f aca="true" t="shared" si="2" ref="W40:W48">X40/V40</f>
        <v>20000</v>
      </c>
      <c r="X40" s="88">
        <v>500000</v>
      </c>
      <c r="Y40" s="88">
        <f aca="true" t="shared" si="3" ref="Y40:Y48">X40*1.12</f>
        <v>560000</v>
      </c>
      <c r="Z40" s="48" t="s">
        <v>222</v>
      </c>
      <c r="AA40" s="50">
        <v>2013</v>
      </c>
      <c r="AB40" s="48" t="s">
        <v>223</v>
      </c>
    </row>
    <row r="41" spans="1:28" ht="63.75">
      <c r="A41" s="9" t="s">
        <v>220</v>
      </c>
      <c r="B41" s="45" t="s">
        <v>226</v>
      </c>
      <c r="C41" s="47" t="s">
        <v>32</v>
      </c>
      <c r="D41" s="75" t="s">
        <v>173</v>
      </c>
      <c r="E41" s="75" t="s">
        <v>174</v>
      </c>
      <c r="F41" s="75" t="s">
        <v>175</v>
      </c>
      <c r="G41" s="38" t="s">
        <v>176</v>
      </c>
      <c r="H41" s="38" t="s">
        <v>177</v>
      </c>
      <c r="I41" s="85"/>
      <c r="J41" s="85"/>
      <c r="K41" s="85" t="s">
        <v>105</v>
      </c>
      <c r="L41" s="48">
        <v>30</v>
      </c>
      <c r="M41" s="85">
        <v>710000000</v>
      </c>
      <c r="N41" s="43" t="s">
        <v>53</v>
      </c>
      <c r="O41" s="24" t="s">
        <v>52</v>
      </c>
      <c r="P41" s="43" t="s">
        <v>53</v>
      </c>
      <c r="Q41" s="48" t="s">
        <v>48</v>
      </c>
      <c r="R41" s="24" t="s">
        <v>121</v>
      </c>
      <c r="S41" s="48" t="s">
        <v>221</v>
      </c>
      <c r="T41" s="86">
        <v>796</v>
      </c>
      <c r="U41" s="86" t="s">
        <v>50</v>
      </c>
      <c r="V41" s="87">
        <v>25</v>
      </c>
      <c r="W41" s="88">
        <f t="shared" si="2"/>
        <v>4500</v>
      </c>
      <c r="X41" s="88">
        <v>112500</v>
      </c>
      <c r="Y41" s="88">
        <f t="shared" si="3"/>
        <v>126000.00000000001</v>
      </c>
      <c r="Z41" s="48" t="s">
        <v>222</v>
      </c>
      <c r="AA41" s="50">
        <v>2013</v>
      </c>
      <c r="AB41" s="48" t="s">
        <v>223</v>
      </c>
    </row>
    <row r="42" spans="1:28" ht="63.75">
      <c r="A42" s="9" t="s">
        <v>220</v>
      </c>
      <c r="B42" s="45" t="s">
        <v>227</v>
      </c>
      <c r="C42" s="47" t="s">
        <v>32</v>
      </c>
      <c r="D42" s="75" t="s">
        <v>179</v>
      </c>
      <c r="E42" s="75" t="s">
        <v>180</v>
      </c>
      <c r="F42" s="75" t="s">
        <v>180</v>
      </c>
      <c r="G42" s="38" t="s">
        <v>181</v>
      </c>
      <c r="H42" s="38" t="s">
        <v>182</v>
      </c>
      <c r="I42" s="85"/>
      <c r="J42" s="85"/>
      <c r="K42" s="85" t="s">
        <v>105</v>
      </c>
      <c r="L42" s="48">
        <v>30</v>
      </c>
      <c r="M42" s="85">
        <v>710000000</v>
      </c>
      <c r="N42" s="43" t="s">
        <v>53</v>
      </c>
      <c r="O42" s="24" t="s">
        <v>52</v>
      </c>
      <c r="P42" s="43" t="s">
        <v>53</v>
      </c>
      <c r="Q42" s="48" t="s">
        <v>48</v>
      </c>
      <c r="R42" s="24" t="s">
        <v>121</v>
      </c>
      <c r="S42" s="48" t="s">
        <v>221</v>
      </c>
      <c r="T42" s="86">
        <v>796</v>
      </c>
      <c r="U42" s="86" t="s">
        <v>50</v>
      </c>
      <c r="V42" s="87">
        <v>25</v>
      </c>
      <c r="W42" s="88">
        <f t="shared" si="2"/>
        <v>4000</v>
      </c>
      <c r="X42" s="88">
        <v>100000</v>
      </c>
      <c r="Y42" s="88">
        <f t="shared" si="3"/>
        <v>112000.00000000001</v>
      </c>
      <c r="Z42" s="48" t="s">
        <v>222</v>
      </c>
      <c r="AA42" s="50">
        <v>2013</v>
      </c>
      <c r="AB42" s="48" t="s">
        <v>223</v>
      </c>
    </row>
    <row r="43" spans="1:28" ht="63.75">
      <c r="A43" s="9" t="s">
        <v>220</v>
      </c>
      <c r="B43" s="45" t="s">
        <v>228</v>
      </c>
      <c r="C43" s="47" t="s">
        <v>32</v>
      </c>
      <c r="D43" s="75" t="s">
        <v>184</v>
      </c>
      <c r="E43" s="75" t="s">
        <v>185</v>
      </c>
      <c r="F43" s="75" t="s">
        <v>186</v>
      </c>
      <c r="G43" s="38" t="s">
        <v>187</v>
      </c>
      <c r="H43" s="38" t="s">
        <v>188</v>
      </c>
      <c r="I43" s="85"/>
      <c r="J43" s="85"/>
      <c r="K43" s="85" t="s">
        <v>105</v>
      </c>
      <c r="L43" s="48">
        <v>30</v>
      </c>
      <c r="M43" s="85">
        <v>710000000</v>
      </c>
      <c r="N43" s="43" t="s">
        <v>53</v>
      </c>
      <c r="O43" s="24" t="s">
        <v>52</v>
      </c>
      <c r="P43" s="43" t="s">
        <v>53</v>
      </c>
      <c r="Q43" s="48" t="s">
        <v>48</v>
      </c>
      <c r="R43" s="24" t="s">
        <v>121</v>
      </c>
      <c r="S43" s="48" t="s">
        <v>221</v>
      </c>
      <c r="T43" s="86">
        <v>715</v>
      </c>
      <c r="U43" s="86" t="s">
        <v>189</v>
      </c>
      <c r="V43" s="87">
        <v>25</v>
      </c>
      <c r="W43" s="88">
        <f t="shared" si="2"/>
        <v>13000</v>
      </c>
      <c r="X43" s="88">
        <v>325000</v>
      </c>
      <c r="Y43" s="88">
        <f t="shared" si="3"/>
        <v>364000.00000000006</v>
      </c>
      <c r="Z43" s="48" t="s">
        <v>222</v>
      </c>
      <c r="AA43" s="50">
        <v>2013</v>
      </c>
      <c r="AB43" s="48" t="s">
        <v>223</v>
      </c>
    </row>
    <row r="44" spans="1:28" ht="63.75">
      <c r="A44" s="9" t="s">
        <v>220</v>
      </c>
      <c r="B44" s="45" t="s">
        <v>229</v>
      </c>
      <c r="C44" s="47" t="s">
        <v>32</v>
      </c>
      <c r="D44" s="75" t="s">
        <v>191</v>
      </c>
      <c r="E44" s="75" t="s">
        <v>192</v>
      </c>
      <c r="F44" s="75" t="s">
        <v>193</v>
      </c>
      <c r="G44" s="38" t="s">
        <v>194</v>
      </c>
      <c r="H44" s="38" t="s">
        <v>195</v>
      </c>
      <c r="I44" s="85"/>
      <c r="J44" s="85"/>
      <c r="K44" s="85" t="s">
        <v>105</v>
      </c>
      <c r="L44" s="48">
        <v>30</v>
      </c>
      <c r="M44" s="85">
        <v>710000000</v>
      </c>
      <c r="N44" s="43" t="s">
        <v>53</v>
      </c>
      <c r="O44" s="24" t="s">
        <v>52</v>
      </c>
      <c r="P44" s="43" t="s">
        <v>53</v>
      </c>
      <c r="Q44" s="48" t="s">
        <v>48</v>
      </c>
      <c r="R44" s="24" t="s">
        <v>121</v>
      </c>
      <c r="S44" s="48" t="s">
        <v>221</v>
      </c>
      <c r="T44" s="86">
        <v>796</v>
      </c>
      <c r="U44" s="86" t="s">
        <v>50</v>
      </c>
      <c r="V44" s="87">
        <v>25</v>
      </c>
      <c r="W44" s="88">
        <f t="shared" si="2"/>
        <v>18000</v>
      </c>
      <c r="X44" s="88">
        <v>450000</v>
      </c>
      <c r="Y44" s="88">
        <f t="shared" si="3"/>
        <v>504000.00000000006</v>
      </c>
      <c r="Z44" s="48" t="s">
        <v>222</v>
      </c>
      <c r="AA44" s="50">
        <v>2013</v>
      </c>
      <c r="AB44" s="48" t="s">
        <v>223</v>
      </c>
    </row>
    <row r="45" spans="1:28" ht="102">
      <c r="A45" s="9" t="s">
        <v>220</v>
      </c>
      <c r="B45" s="45" t="s">
        <v>230</v>
      </c>
      <c r="C45" s="47" t="s">
        <v>32</v>
      </c>
      <c r="D45" s="75" t="s">
        <v>197</v>
      </c>
      <c r="E45" s="75" t="s">
        <v>198</v>
      </c>
      <c r="F45" s="75" t="s">
        <v>199</v>
      </c>
      <c r="G45" s="38" t="s">
        <v>200</v>
      </c>
      <c r="H45" s="38" t="s">
        <v>201</v>
      </c>
      <c r="I45" s="85"/>
      <c r="J45" s="85"/>
      <c r="K45" s="85" t="s">
        <v>105</v>
      </c>
      <c r="L45" s="48">
        <v>30</v>
      </c>
      <c r="M45" s="85">
        <v>710000000</v>
      </c>
      <c r="N45" s="43" t="s">
        <v>53</v>
      </c>
      <c r="O45" s="24" t="s">
        <v>52</v>
      </c>
      <c r="P45" s="43" t="s">
        <v>53</v>
      </c>
      <c r="Q45" s="48" t="s">
        <v>48</v>
      </c>
      <c r="R45" s="24" t="s">
        <v>121</v>
      </c>
      <c r="S45" s="48" t="s">
        <v>221</v>
      </c>
      <c r="T45" s="86">
        <v>839</v>
      </c>
      <c r="U45" s="86" t="s">
        <v>171</v>
      </c>
      <c r="V45" s="87">
        <v>25</v>
      </c>
      <c r="W45" s="88">
        <f t="shared" si="2"/>
        <v>34000</v>
      </c>
      <c r="X45" s="88">
        <v>850000</v>
      </c>
      <c r="Y45" s="88">
        <f t="shared" si="3"/>
        <v>952000.0000000001</v>
      </c>
      <c r="Z45" s="48" t="s">
        <v>222</v>
      </c>
      <c r="AA45" s="50">
        <v>2013</v>
      </c>
      <c r="AB45" s="48" t="s">
        <v>223</v>
      </c>
    </row>
    <row r="46" spans="1:28" ht="63.75">
      <c r="A46" s="9" t="s">
        <v>220</v>
      </c>
      <c r="B46" s="45" t="s">
        <v>231</v>
      </c>
      <c r="C46" s="47" t="s">
        <v>32</v>
      </c>
      <c r="D46" s="75" t="s">
        <v>203</v>
      </c>
      <c r="E46" s="75" t="s">
        <v>204</v>
      </c>
      <c r="F46" s="75" t="s">
        <v>205</v>
      </c>
      <c r="G46" s="38" t="s">
        <v>206</v>
      </c>
      <c r="H46" s="38" t="s">
        <v>207</v>
      </c>
      <c r="I46" s="85"/>
      <c r="J46" s="85"/>
      <c r="K46" s="85" t="s">
        <v>105</v>
      </c>
      <c r="L46" s="48">
        <v>30</v>
      </c>
      <c r="M46" s="85">
        <v>710000000</v>
      </c>
      <c r="N46" s="43" t="s">
        <v>53</v>
      </c>
      <c r="O46" s="24" t="s">
        <v>52</v>
      </c>
      <c r="P46" s="43" t="s">
        <v>53</v>
      </c>
      <c r="Q46" s="48" t="s">
        <v>48</v>
      </c>
      <c r="R46" s="24" t="s">
        <v>121</v>
      </c>
      <c r="S46" s="48" t="s">
        <v>221</v>
      </c>
      <c r="T46" s="86">
        <v>796</v>
      </c>
      <c r="U46" s="86" t="s">
        <v>50</v>
      </c>
      <c r="V46" s="87">
        <v>25</v>
      </c>
      <c r="W46" s="88">
        <f t="shared" si="2"/>
        <v>8000</v>
      </c>
      <c r="X46" s="88">
        <v>200000</v>
      </c>
      <c r="Y46" s="88">
        <f t="shared" si="3"/>
        <v>224000.00000000003</v>
      </c>
      <c r="Z46" s="48" t="s">
        <v>222</v>
      </c>
      <c r="AA46" s="50">
        <v>2013</v>
      </c>
      <c r="AB46" s="48" t="s">
        <v>223</v>
      </c>
    </row>
    <row r="47" spans="1:28" ht="63.75">
      <c r="A47" s="9" t="s">
        <v>220</v>
      </c>
      <c r="B47" s="45" t="s">
        <v>232</v>
      </c>
      <c r="C47" s="47" t="s">
        <v>32</v>
      </c>
      <c r="D47" s="75" t="s">
        <v>209</v>
      </c>
      <c r="E47" s="75" t="s">
        <v>210</v>
      </c>
      <c r="F47" s="75" t="s">
        <v>211</v>
      </c>
      <c r="G47" s="38" t="s">
        <v>212</v>
      </c>
      <c r="H47" s="38" t="s">
        <v>213</v>
      </c>
      <c r="I47" s="85"/>
      <c r="J47" s="85"/>
      <c r="K47" s="85" t="s">
        <v>105</v>
      </c>
      <c r="L47" s="48">
        <v>30</v>
      </c>
      <c r="M47" s="85">
        <v>710000000</v>
      </c>
      <c r="N47" s="43" t="s">
        <v>53</v>
      </c>
      <c r="O47" s="24" t="s">
        <v>52</v>
      </c>
      <c r="P47" s="43" t="s">
        <v>53</v>
      </c>
      <c r="Q47" s="48" t="s">
        <v>48</v>
      </c>
      <c r="R47" s="24" t="s">
        <v>121</v>
      </c>
      <c r="S47" s="48" t="s">
        <v>221</v>
      </c>
      <c r="T47" s="86">
        <v>715</v>
      </c>
      <c r="U47" s="86" t="s">
        <v>189</v>
      </c>
      <c r="V47" s="87">
        <v>25</v>
      </c>
      <c r="W47" s="88">
        <f t="shared" si="2"/>
        <v>24000</v>
      </c>
      <c r="X47" s="88">
        <v>600000</v>
      </c>
      <c r="Y47" s="88">
        <f t="shared" si="3"/>
        <v>672000.0000000001</v>
      </c>
      <c r="Z47" s="48" t="s">
        <v>222</v>
      </c>
      <c r="AA47" s="50">
        <v>2013</v>
      </c>
      <c r="AB47" s="48" t="s">
        <v>223</v>
      </c>
    </row>
    <row r="48" spans="1:28" ht="63.75">
      <c r="A48" s="9" t="s">
        <v>220</v>
      </c>
      <c r="B48" s="45" t="s">
        <v>233</v>
      </c>
      <c r="C48" s="47" t="s">
        <v>32</v>
      </c>
      <c r="D48" s="75" t="s">
        <v>215</v>
      </c>
      <c r="E48" s="75" t="s">
        <v>216</v>
      </c>
      <c r="F48" s="75" t="s">
        <v>217</v>
      </c>
      <c r="G48" s="38" t="s">
        <v>218</v>
      </c>
      <c r="H48" s="38" t="s">
        <v>219</v>
      </c>
      <c r="I48" s="85"/>
      <c r="J48" s="85"/>
      <c r="K48" s="85" t="s">
        <v>105</v>
      </c>
      <c r="L48" s="48">
        <v>30</v>
      </c>
      <c r="M48" s="85">
        <v>710000000</v>
      </c>
      <c r="N48" s="43" t="s">
        <v>53</v>
      </c>
      <c r="O48" s="24" t="s">
        <v>52</v>
      </c>
      <c r="P48" s="43" t="s">
        <v>53</v>
      </c>
      <c r="Q48" s="48" t="s">
        <v>48</v>
      </c>
      <c r="R48" s="24" t="s">
        <v>121</v>
      </c>
      <c r="S48" s="48" t="s">
        <v>221</v>
      </c>
      <c r="T48" s="86">
        <v>796</v>
      </c>
      <c r="U48" s="86" t="s">
        <v>50</v>
      </c>
      <c r="V48" s="87">
        <v>25</v>
      </c>
      <c r="W48" s="88">
        <f t="shared" si="2"/>
        <v>8000</v>
      </c>
      <c r="X48" s="88">
        <v>200000</v>
      </c>
      <c r="Y48" s="88">
        <f t="shared" si="3"/>
        <v>224000.00000000003</v>
      </c>
      <c r="Z48" s="48" t="s">
        <v>222</v>
      </c>
      <c r="AA48" s="50">
        <v>2013</v>
      </c>
      <c r="AB48" s="48" t="s">
        <v>223</v>
      </c>
    </row>
    <row r="49" spans="1:28" ht="89.25">
      <c r="A49" s="9" t="s">
        <v>234</v>
      </c>
      <c r="B49" s="45" t="s">
        <v>247</v>
      </c>
      <c r="C49" s="47" t="s">
        <v>32</v>
      </c>
      <c r="D49" s="75" t="s">
        <v>235</v>
      </c>
      <c r="E49" s="75" t="s">
        <v>236</v>
      </c>
      <c r="F49" s="75" t="s">
        <v>237</v>
      </c>
      <c r="G49" s="38" t="s">
        <v>238</v>
      </c>
      <c r="H49" s="38" t="s">
        <v>239</v>
      </c>
      <c r="I49" s="85"/>
      <c r="J49" s="85"/>
      <c r="K49" s="85" t="s">
        <v>33</v>
      </c>
      <c r="L49" s="48">
        <v>0</v>
      </c>
      <c r="M49" s="85">
        <v>710000000</v>
      </c>
      <c r="N49" s="43" t="s">
        <v>53</v>
      </c>
      <c r="O49" s="24" t="s">
        <v>52</v>
      </c>
      <c r="P49" s="43" t="s">
        <v>53</v>
      </c>
      <c r="Q49" s="48" t="s">
        <v>48</v>
      </c>
      <c r="R49" s="24" t="s">
        <v>240</v>
      </c>
      <c r="S49" s="48" t="s">
        <v>133</v>
      </c>
      <c r="T49" s="86" t="s">
        <v>241</v>
      </c>
      <c r="U49" s="86" t="s">
        <v>50</v>
      </c>
      <c r="V49" s="87">
        <f>5</f>
        <v>5</v>
      </c>
      <c r="W49" s="88">
        <f>1453600</f>
        <v>1453600</v>
      </c>
      <c r="X49" s="88">
        <f>V49*W49</f>
        <v>7268000</v>
      </c>
      <c r="Y49" s="88">
        <f>X49*1.12</f>
        <v>8140160.000000001</v>
      </c>
      <c r="Z49" s="48"/>
      <c r="AA49" s="50">
        <v>2013</v>
      </c>
      <c r="AB49" s="48"/>
    </row>
    <row r="50" spans="1:28" ht="63.75">
      <c r="A50" s="9" t="s">
        <v>234</v>
      </c>
      <c r="B50" s="45" t="s">
        <v>248</v>
      </c>
      <c r="C50" s="47" t="s">
        <v>32</v>
      </c>
      <c r="D50" s="75" t="s">
        <v>242</v>
      </c>
      <c r="E50" s="75" t="s">
        <v>243</v>
      </c>
      <c r="F50" s="75" t="s">
        <v>244</v>
      </c>
      <c r="G50" s="38" t="s">
        <v>245</v>
      </c>
      <c r="H50" s="38" t="s">
        <v>246</v>
      </c>
      <c r="I50" s="85"/>
      <c r="J50" s="85"/>
      <c r="K50" s="85" t="s">
        <v>33</v>
      </c>
      <c r="L50" s="48">
        <v>0</v>
      </c>
      <c r="M50" s="85">
        <v>710000000</v>
      </c>
      <c r="N50" s="43" t="s">
        <v>53</v>
      </c>
      <c r="O50" s="24" t="s">
        <v>52</v>
      </c>
      <c r="P50" s="43" t="s">
        <v>53</v>
      </c>
      <c r="Q50" s="48" t="s">
        <v>48</v>
      </c>
      <c r="R50" s="24" t="s">
        <v>240</v>
      </c>
      <c r="S50" s="48" t="s">
        <v>133</v>
      </c>
      <c r="T50" s="86">
        <v>796</v>
      </c>
      <c r="U50" s="86" t="s">
        <v>50</v>
      </c>
      <c r="V50" s="87">
        <f>7</f>
        <v>7</v>
      </c>
      <c r="W50" s="88">
        <f>80000</f>
        <v>80000</v>
      </c>
      <c r="X50" s="88">
        <f>V50*W50</f>
        <v>560000</v>
      </c>
      <c r="Y50" s="88">
        <f>X50*1.12</f>
        <v>627200.0000000001</v>
      </c>
      <c r="Z50" s="48"/>
      <c r="AA50" s="50">
        <v>2013</v>
      </c>
      <c r="AB50" s="48"/>
    </row>
    <row r="51" spans="1:28" ht="89.25">
      <c r="A51" s="9" t="s">
        <v>255</v>
      </c>
      <c r="B51" s="42" t="s">
        <v>283</v>
      </c>
      <c r="C51" s="24" t="s">
        <v>32</v>
      </c>
      <c r="D51" s="75" t="s">
        <v>257</v>
      </c>
      <c r="E51" s="75" t="s">
        <v>258</v>
      </c>
      <c r="F51" s="75" t="s">
        <v>258</v>
      </c>
      <c r="G51" s="38" t="s">
        <v>259</v>
      </c>
      <c r="H51" s="38" t="s">
        <v>260</v>
      </c>
      <c r="I51" s="38" t="s">
        <v>261</v>
      </c>
      <c r="J51" s="38" t="s">
        <v>262</v>
      </c>
      <c r="K51" s="26" t="s">
        <v>33</v>
      </c>
      <c r="L51" s="76">
        <v>0</v>
      </c>
      <c r="M51" s="3">
        <v>710000000</v>
      </c>
      <c r="N51" s="37" t="s">
        <v>34</v>
      </c>
      <c r="O51" s="24" t="s">
        <v>52</v>
      </c>
      <c r="P51" s="37" t="s">
        <v>34</v>
      </c>
      <c r="Q51" s="24" t="s">
        <v>48</v>
      </c>
      <c r="R51" s="24" t="s">
        <v>240</v>
      </c>
      <c r="S51" s="77" t="s">
        <v>133</v>
      </c>
      <c r="T51" s="26">
        <v>796</v>
      </c>
      <c r="U51" s="76" t="s">
        <v>50</v>
      </c>
      <c r="V51" s="26">
        <v>4</v>
      </c>
      <c r="W51" s="89">
        <v>5781430</v>
      </c>
      <c r="X51" s="51">
        <f>W51*V51</f>
        <v>23125720</v>
      </c>
      <c r="Y51" s="51">
        <f>X51*1.12</f>
        <v>25900806.400000002</v>
      </c>
      <c r="Z51" s="18"/>
      <c r="AA51" s="26">
        <v>2013</v>
      </c>
      <c r="AB51" s="24" t="s">
        <v>284</v>
      </c>
    </row>
    <row r="52" spans="1:28" ht="15">
      <c r="A52" s="9"/>
      <c r="B52" s="8" t="s">
        <v>49</v>
      </c>
      <c r="C52" s="24"/>
      <c r="D52" s="25"/>
      <c r="E52" s="25"/>
      <c r="F52" s="25"/>
      <c r="G52" s="38"/>
      <c r="H52" s="38"/>
      <c r="I52" s="38"/>
      <c r="J52" s="38"/>
      <c r="K52" s="26"/>
      <c r="L52" s="27"/>
      <c r="M52" s="3"/>
      <c r="N52" s="37"/>
      <c r="O52" s="27"/>
      <c r="P52" s="24"/>
      <c r="Q52" s="24"/>
      <c r="R52" s="24"/>
      <c r="S52" s="28"/>
      <c r="T52" s="29"/>
      <c r="U52" s="30"/>
      <c r="V52" s="26"/>
      <c r="W52" s="29"/>
      <c r="X52" s="36">
        <f>SUM(X38:X51)</f>
        <v>58503720</v>
      </c>
      <c r="Y52" s="36">
        <f>SUM(Y38:Y51)</f>
        <v>65524166.400000006</v>
      </c>
      <c r="Z52" s="18"/>
      <c r="AA52" s="26"/>
      <c r="AB52" s="31"/>
    </row>
    <row r="53" spans="1:28" ht="15">
      <c r="A53" s="9"/>
      <c r="B53" s="8" t="s">
        <v>39</v>
      </c>
      <c r="C53" s="24"/>
      <c r="D53" s="25"/>
      <c r="E53" s="25"/>
      <c r="F53" s="25"/>
      <c r="G53" s="38"/>
      <c r="H53" s="38"/>
      <c r="I53" s="38"/>
      <c r="J53" s="38"/>
      <c r="K53" s="26"/>
      <c r="L53" s="27"/>
      <c r="M53" s="3"/>
      <c r="N53" s="37"/>
      <c r="O53" s="27"/>
      <c r="P53" s="24"/>
      <c r="Q53" s="24"/>
      <c r="R53" s="24"/>
      <c r="S53" s="28"/>
      <c r="T53" s="29"/>
      <c r="U53" s="30"/>
      <c r="V53" s="26"/>
      <c r="W53" s="29"/>
      <c r="X53" s="21"/>
      <c r="Y53" s="21"/>
      <c r="Z53" s="18"/>
      <c r="AA53" s="26"/>
      <c r="AB53" s="31"/>
    </row>
    <row r="54" spans="1:28" ht="63.75">
      <c r="A54" s="9" t="s">
        <v>55</v>
      </c>
      <c r="B54" s="41" t="s">
        <v>67</v>
      </c>
      <c r="C54" s="24" t="s">
        <v>32</v>
      </c>
      <c r="D54" s="26" t="s">
        <v>57</v>
      </c>
      <c r="E54" s="24" t="s">
        <v>58</v>
      </c>
      <c r="F54" s="24" t="s">
        <v>59</v>
      </c>
      <c r="G54" s="24" t="s">
        <v>60</v>
      </c>
      <c r="H54" s="24" t="s">
        <v>61</v>
      </c>
      <c r="I54" s="24"/>
      <c r="J54" s="24"/>
      <c r="K54" s="24" t="s">
        <v>33</v>
      </c>
      <c r="L54" s="24">
        <v>60</v>
      </c>
      <c r="M54" s="3">
        <v>710000000</v>
      </c>
      <c r="N54" s="37" t="s">
        <v>34</v>
      </c>
      <c r="O54" s="24" t="s">
        <v>52</v>
      </c>
      <c r="P54" s="24" t="s">
        <v>62</v>
      </c>
      <c r="Q54" s="24"/>
      <c r="R54" s="24" t="s">
        <v>63</v>
      </c>
      <c r="S54" s="24" t="s">
        <v>64</v>
      </c>
      <c r="T54" s="24"/>
      <c r="U54" s="24"/>
      <c r="V54" s="24"/>
      <c r="W54" s="24"/>
      <c r="X54" s="57">
        <v>28232385</v>
      </c>
      <c r="Y54" s="57">
        <f>X54*1.12</f>
        <v>31620271.200000003</v>
      </c>
      <c r="Z54" s="58"/>
      <c r="AA54" s="24" t="s">
        <v>65</v>
      </c>
      <c r="AB54" s="24" t="s">
        <v>44</v>
      </c>
    </row>
    <row r="55" spans="1:28" ht="15">
      <c r="A55" s="9"/>
      <c r="B55" s="8" t="s">
        <v>41</v>
      </c>
      <c r="C55" s="24"/>
      <c r="D55" s="25"/>
      <c r="E55" s="25"/>
      <c r="F55" s="25"/>
      <c r="G55" s="38"/>
      <c r="H55" s="38"/>
      <c r="I55" s="38"/>
      <c r="J55" s="38"/>
      <c r="K55" s="26"/>
      <c r="L55" s="27"/>
      <c r="M55" s="3"/>
      <c r="N55" s="37"/>
      <c r="O55" s="27"/>
      <c r="P55" s="24"/>
      <c r="Q55" s="24"/>
      <c r="R55" s="24"/>
      <c r="S55" s="28"/>
      <c r="T55" s="29"/>
      <c r="U55" s="30"/>
      <c r="V55" s="26"/>
      <c r="W55" s="29"/>
      <c r="X55" s="36">
        <f>X54</f>
        <v>28232385</v>
      </c>
      <c r="Y55" s="36">
        <f>Y54</f>
        <v>31620271.200000003</v>
      </c>
      <c r="Z55" s="18"/>
      <c r="AA55" s="26"/>
      <c r="AB55" s="31"/>
    </row>
    <row r="56" spans="1:28" ht="15">
      <c r="A56" s="9"/>
      <c r="B56" s="8"/>
      <c r="C56" s="24"/>
      <c r="D56" s="25"/>
      <c r="E56" s="25"/>
      <c r="F56" s="25"/>
      <c r="G56" s="38"/>
      <c r="H56" s="38"/>
      <c r="I56" s="38"/>
      <c r="J56" s="38"/>
      <c r="K56" s="26"/>
      <c r="L56" s="27"/>
      <c r="M56" s="3"/>
      <c r="N56" s="37"/>
      <c r="O56" s="27"/>
      <c r="P56" s="24"/>
      <c r="Q56" s="24"/>
      <c r="R56" s="24"/>
      <c r="S56" s="28"/>
      <c r="T56" s="29"/>
      <c r="U56" s="30"/>
      <c r="V56" s="26"/>
      <c r="W56" s="29"/>
      <c r="X56" s="21"/>
      <c r="Y56" s="21"/>
      <c r="Z56" s="18"/>
      <c r="AA56" s="26"/>
      <c r="AB56" s="31"/>
    </row>
    <row r="57" spans="1:28" ht="15">
      <c r="A57" s="9"/>
      <c r="B57" s="8" t="s">
        <v>42</v>
      </c>
      <c r="C57" s="24"/>
      <c r="D57" s="25"/>
      <c r="E57" s="25"/>
      <c r="F57" s="25"/>
      <c r="G57" s="38"/>
      <c r="H57" s="38"/>
      <c r="I57" s="38"/>
      <c r="J57" s="38"/>
      <c r="K57" s="26"/>
      <c r="L57" s="27"/>
      <c r="M57" s="3"/>
      <c r="N57" s="37"/>
      <c r="O57" s="27"/>
      <c r="P57" s="24"/>
      <c r="Q57" s="24"/>
      <c r="R57" s="24"/>
      <c r="S57" s="28"/>
      <c r="T57" s="29"/>
      <c r="U57" s="30"/>
      <c r="V57" s="26"/>
      <c r="W57" s="29"/>
      <c r="X57" s="21"/>
      <c r="Y57" s="21"/>
      <c r="Z57" s="18"/>
      <c r="AA57" s="26"/>
      <c r="AB57" s="31"/>
    </row>
    <row r="58" spans="1:28" ht="63.75">
      <c r="A58" s="9" t="s">
        <v>97</v>
      </c>
      <c r="B58" s="52" t="s">
        <v>98</v>
      </c>
      <c r="C58" s="24" t="s">
        <v>32</v>
      </c>
      <c r="D58" s="26" t="s">
        <v>87</v>
      </c>
      <c r="E58" s="24" t="s">
        <v>88</v>
      </c>
      <c r="F58" s="24" t="s">
        <v>89</v>
      </c>
      <c r="G58" s="24" t="s">
        <v>90</v>
      </c>
      <c r="H58" s="24" t="s">
        <v>91</v>
      </c>
      <c r="I58" s="24" t="s">
        <v>92</v>
      </c>
      <c r="J58" s="24" t="s">
        <v>93</v>
      </c>
      <c r="K58" s="24" t="s">
        <v>51</v>
      </c>
      <c r="L58" s="24">
        <v>50</v>
      </c>
      <c r="M58" s="3">
        <v>710000000</v>
      </c>
      <c r="N58" s="37" t="s">
        <v>34</v>
      </c>
      <c r="O58" s="24" t="s">
        <v>94</v>
      </c>
      <c r="P58" s="24" t="s">
        <v>43</v>
      </c>
      <c r="Q58" s="24"/>
      <c r="R58" s="24" t="s">
        <v>95</v>
      </c>
      <c r="S58" s="24" t="s">
        <v>96</v>
      </c>
      <c r="T58" s="24"/>
      <c r="U58" s="24"/>
      <c r="V58" s="24"/>
      <c r="W58" s="24"/>
      <c r="X58" s="57">
        <v>10731682</v>
      </c>
      <c r="Y58" s="57">
        <f>X58*1.12</f>
        <v>12019483.840000002</v>
      </c>
      <c r="Z58" s="58"/>
      <c r="AA58" s="24">
        <v>2013</v>
      </c>
      <c r="AB58" s="24"/>
    </row>
    <row r="59" spans="1:28" ht="76.5">
      <c r="A59" s="9" t="s">
        <v>109</v>
      </c>
      <c r="B59" s="42" t="s">
        <v>111</v>
      </c>
      <c r="C59" s="24" t="s">
        <v>32</v>
      </c>
      <c r="D59" s="26" t="s">
        <v>99</v>
      </c>
      <c r="E59" s="48" t="s">
        <v>100</v>
      </c>
      <c r="F59" s="65" t="s">
        <v>101</v>
      </c>
      <c r="G59" s="48" t="s">
        <v>100</v>
      </c>
      <c r="H59" s="46" t="s">
        <v>102</v>
      </c>
      <c r="I59" s="48" t="s">
        <v>103</v>
      </c>
      <c r="J59" s="46" t="s">
        <v>104</v>
      </c>
      <c r="K59" s="46" t="s">
        <v>105</v>
      </c>
      <c r="L59" s="66">
        <v>0</v>
      </c>
      <c r="M59" s="3">
        <v>710000000</v>
      </c>
      <c r="N59" s="37" t="s">
        <v>34</v>
      </c>
      <c r="O59" s="24" t="s">
        <v>52</v>
      </c>
      <c r="P59" s="67" t="s">
        <v>43</v>
      </c>
      <c r="Q59" s="26"/>
      <c r="R59" s="24" t="s">
        <v>63</v>
      </c>
      <c r="S59" s="24" t="s">
        <v>107</v>
      </c>
      <c r="T59" s="29"/>
      <c r="U59" s="29"/>
      <c r="V59" s="29"/>
      <c r="W59" s="29"/>
      <c r="X59" s="51">
        <v>4603500</v>
      </c>
      <c r="Y59" s="51">
        <f>X59*1.12</f>
        <v>5155920.000000001</v>
      </c>
      <c r="Z59" s="68"/>
      <c r="AA59" s="26">
        <v>2013</v>
      </c>
      <c r="AB59" s="24" t="s">
        <v>110</v>
      </c>
    </row>
    <row r="60" spans="1:28" ht="76.5">
      <c r="A60" s="9" t="s">
        <v>109</v>
      </c>
      <c r="B60" s="42" t="s">
        <v>123</v>
      </c>
      <c r="C60" s="47" t="s">
        <v>32</v>
      </c>
      <c r="D60" s="69" t="s">
        <v>113</v>
      </c>
      <c r="E60" s="70" t="s">
        <v>114</v>
      </c>
      <c r="F60" s="71" t="s">
        <v>115</v>
      </c>
      <c r="G60" s="70" t="s">
        <v>116</v>
      </c>
      <c r="H60" s="71" t="s">
        <v>117</v>
      </c>
      <c r="I60" s="71" t="s">
        <v>118</v>
      </c>
      <c r="J60" s="70" t="s">
        <v>119</v>
      </c>
      <c r="K60" s="64" t="s">
        <v>33</v>
      </c>
      <c r="L60" s="48">
        <v>15</v>
      </c>
      <c r="M60" s="72">
        <v>710000000</v>
      </c>
      <c r="N60" s="73" t="s">
        <v>34</v>
      </c>
      <c r="O60" s="24" t="s">
        <v>52</v>
      </c>
      <c r="P60" s="3" t="s">
        <v>43</v>
      </c>
      <c r="Q60" s="64"/>
      <c r="R60" s="24" t="s">
        <v>121</v>
      </c>
      <c r="S60" s="48" t="s">
        <v>54</v>
      </c>
      <c r="T60" s="64"/>
      <c r="U60" s="64"/>
      <c r="V60" s="74"/>
      <c r="W60" s="64"/>
      <c r="X60" s="49">
        <v>22500000</v>
      </c>
      <c r="Y60" s="49">
        <f>X60*1.12</f>
        <v>25200000.000000004</v>
      </c>
      <c r="Z60" s="64"/>
      <c r="AA60" s="64">
        <v>2013</v>
      </c>
      <c r="AB60" s="64" t="s">
        <v>44</v>
      </c>
    </row>
    <row r="61" spans="1:28" ht="63.75">
      <c r="A61" s="9" t="s">
        <v>134</v>
      </c>
      <c r="B61" s="42" t="s">
        <v>135</v>
      </c>
      <c r="C61" s="24" t="s">
        <v>32</v>
      </c>
      <c r="D61" s="75" t="s">
        <v>125</v>
      </c>
      <c r="E61" s="75" t="s">
        <v>126</v>
      </c>
      <c r="F61" s="75" t="s">
        <v>127</v>
      </c>
      <c r="G61" s="38" t="s">
        <v>128</v>
      </c>
      <c r="H61" s="38" t="s">
        <v>129</v>
      </c>
      <c r="I61" s="38" t="s">
        <v>130</v>
      </c>
      <c r="J61" s="38" t="s">
        <v>131</v>
      </c>
      <c r="K61" s="26" t="s">
        <v>33</v>
      </c>
      <c r="L61" s="76">
        <v>30</v>
      </c>
      <c r="M61" s="3">
        <v>710000000</v>
      </c>
      <c r="N61" s="37" t="s">
        <v>34</v>
      </c>
      <c r="O61" s="24" t="s">
        <v>52</v>
      </c>
      <c r="P61" s="24" t="s">
        <v>43</v>
      </c>
      <c r="Q61" s="24"/>
      <c r="R61" s="24" t="s">
        <v>121</v>
      </c>
      <c r="S61" s="77" t="s">
        <v>133</v>
      </c>
      <c r="T61" s="29"/>
      <c r="U61" s="78"/>
      <c r="V61" s="26"/>
      <c r="W61" s="29"/>
      <c r="X61" s="79">
        <v>12000000</v>
      </c>
      <c r="Y61" s="80">
        <f>X61*1.12</f>
        <v>13440000.000000002</v>
      </c>
      <c r="Z61" s="18"/>
      <c r="AA61" s="26">
        <v>2013</v>
      </c>
      <c r="AB61" s="24" t="s">
        <v>44</v>
      </c>
    </row>
    <row r="62" spans="1:28" ht="63.75">
      <c r="A62" s="9" t="s">
        <v>134</v>
      </c>
      <c r="B62" s="42" t="s">
        <v>145</v>
      </c>
      <c r="C62" s="24" t="s">
        <v>32</v>
      </c>
      <c r="D62" s="43" t="s">
        <v>137</v>
      </c>
      <c r="E62" s="43" t="s">
        <v>138</v>
      </c>
      <c r="F62" s="43" t="s">
        <v>139</v>
      </c>
      <c r="G62" s="43" t="s">
        <v>140</v>
      </c>
      <c r="H62" s="43" t="s">
        <v>139</v>
      </c>
      <c r="I62" s="43" t="s">
        <v>141</v>
      </c>
      <c r="J62" s="43" t="s">
        <v>142</v>
      </c>
      <c r="K62" s="26" t="s">
        <v>105</v>
      </c>
      <c r="L62" s="66">
        <v>50</v>
      </c>
      <c r="M62" s="3">
        <v>710000000</v>
      </c>
      <c r="N62" s="37" t="s">
        <v>34</v>
      </c>
      <c r="O62" s="24" t="s">
        <v>52</v>
      </c>
      <c r="P62" s="67" t="s">
        <v>43</v>
      </c>
      <c r="Q62" s="81"/>
      <c r="R62" s="24" t="s">
        <v>121</v>
      </c>
      <c r="S62" s="81" t="s">
        <v>133</v>
      </c>
      <c r="T62" s="82"/>
      <c r="U62" s="83"/>
      <c r="V62" s="26"/>
      <c r="W62" s="29"/>
      <c r="X62" s="79">
        <v>700000</v>
      </c>
      <c r="Y62" s="79">
        <v>784000.0000000001</v>
      </c>
      <c r="Z62" s="29"/>
      <c r="AA62" s="26">
        <v>2013</v>
      </c>
      <c r="AB62" s="24" t="s">
        <v>146</v>
      </c>
    </row>
    <row r="63" spans="1:28" ht="63.75">
      <c r="A63" s="9" t="s">
        <v>134</v>
      </c>
      <c r="B63" s="42" t="s">
        <v>156</v>
      </c>
      <c r="C63" s="24" t="s">
        <v>32</v>
      </c>
      <c r="D63" s="43" t="s">
        <v>148</v>
      </c>
      <c r="E63" s="43" t="s">
        <v>149</v>
      </c>
      <c r="F63" s="43" t="s">
        <v>150</v>
      </c>
      <c r="G63" s="43" t="s">
        <v>151</v>
      </c>
      <c r="H63" s="43" t="s">
        <v>152</v>
      </c>
      <c r="I63" s="43" t="s">
        <v>153</v>
      </c>
      <c r="J63" s="43" t="s">
        <v>154</v>
      </c>
      <c r="K63" s="26" t="s">
        <v>105</v>
      </c>
      <c r="L63" s="66">
        <v>30</v>
      </c>
      <c r="M63" s="3">
        <v>710000000</v>
      </c>
      <c r="N63" s="37" t="s">
        <v>34</v>
      </c>
      <c r="O63" s="24" t="s">
        <v>52</v>
      </c>
      <c r="P63" s="67" t="s">
        <v>43</v>
      </c>
      <c r="Q63" s="84"/>
      <c r="R63" s="24" t="s">
        <v>121</v>
      </c>
      <c r="S63" s="84" t="s">
        <v>133</v>
      </c>
      <c r="T63" s="82"/>
      <c r="U63" s="83"/>
      <c r="V63" s="26"/>
      <c r="W63" s="29"/>
      <c r="X63" s="79">
        <v>400000</v>
      </c>
      <c r="Y63" s="79">
        <v>448000.00000000006</v>
      </c>
      <c r="Z63" s="29"/>
      <c r="AA63" s="26">
        <v>2013</v>
      </c>
      <c r="AB63" s="24" t="s">
        <v>146</v>
      </c>
    </row>
    <row r="64" spans="1:28" ht="63.75">
      <c r="A64" s="9" t="s">
        <v>134</v>
      </c>
      <c r="B64" s="42" t="s">
        <v>254</v>
      </c>
      <c r="C64" s="24" t="s">
        <v>32</v>
      </c>
      <c r="D64" s="43" t="s">
        <v>249</v>
      </c>
      <c r="E64" s="43" t="s">
        <v>250</v>
      </c>
      <c r="F64" s="43" t="s">
        <v>251</v>
      </c>
      <c r="G64" s="43" t="s">
        <v>250</v>
      </c>
      <c r="H64" s="43" t="s">
        <v>251</v>
      </c>
      <c r="I64" s="43" t="s">
        <v>252</v>
      </c>
      <c r="J64" s="43" t="s">
        <v>253</v>
      </c>
      <c r="K64" s="26" t="s">
        <v>105</v>
      </c>
      <c r="L64" s="66">
        <v>0</v>
      </c>
      <c r="M64" s="3">
        <v>710000000</v>
      </c>
      <c r="N64" s="37" t="s">
        <v>34</v>
      </c>
      <c r="O64" s="24" t="s">
        <v>52</v>
      </c>
      <c r="P64" s="67" t="s">
        <v>43</v>
      </c>
      <c r="Q64" s="84"/>
      <c r="R64" s="24" t="s">
        <v>121</v>
      </c>
      <c r="S64" s="84" t="s">
        <v>133</v>
      </c>
      <c r="T64" s="82"/>
      <c r="U64" s="83"/>
      <c r="V64" s="26"/>
      <c r="W64" s="29"/>
      <c r="X64" s="79">
        <f>3127000</f>
        <v>3127000</v>
      </c>
      <c r="Y64" s="79">
        <f>X64*1.12</f>
        <v>3502240.0000000005</v>
      </c>
      <c r="Z64" s="29"/>
      <c r="AA64" s="26">
        <v>2013</v>
      </c>
      <c r="AB64" s="24"/>
    </row>
    <row r="65" spans="1:28" ht="216.75">
      <c r="A65" s="9" t="s">
        <v>281</v>
      </c>
      <c r="B65" s="52" t="s">
        <v>282</v>
      </c>
      <c r="C65" s="24" t="s">
        <v>32</v>
      </c>
      <c r="D65" s="43" t="s">
        <v>272</v>
      </c>
      <c r="E65" s="43" t="s">
        <v>273</v>
      </c>
      <c r="F65" s="43" t="s">
        <v>274</v>
      </c>
      <c r="G65" s="43" t="s">
        <v>275</v>
      </c>
      <c r="H65" s="43" t="s">
        <v>276</v>
      </c>
      <c r="I65" s="43" t="s">
        <v>277</v>
      </c>
      <c r="J65" s="43" t="s">
        <v>280</v>
      </c>
      <c r="K65" s="26" t="s">
        <v>51</v>
      </c>
      <c r="L65" s="66">
        <v>100</v>
      </c>
      <c r="M65" s="3">
        <v>710000000</v>
      </c>
      <c r="N65" s="37" t="s">
        <v>34</v>
      </c>
      <c r="O65" s="24" t="s">
        <v>279</v>
      </c>
      <c r="P65" s="67" t="s">
        <v>43</v>
      </c>
      <c r="Q65" s="84"/>
      <c r="R65" s="24" t="s">
        <v>121</v>
      </c>
      <c r="S65" s="84" t="s">
        <v>278</v>
      </c>
      <c r="T65" s="82"/>
      <c r="U65" s="83"/>
      <c r="V65" s="26"/>
      <c r="W65" s="29"/>
      <c r="X65" s="79">
        <f>Y65/1.12</f>
        <v>3749999999.9999995</v>
      </c>
      <c r="Y65" s="79">
        <v>4200000000</v>
      </c>
      <c r="Z65" s="29"/>
      <c r="AA65" s="26">
        <v>2013</v>
      </c>
      <c r="AB65" s="24"/>
    </row>
    <row r="66" spans="1:28" ht="15">
      <c r="A66" s="9"/>
      <c r="B66" s="8" t="s">
        <v>35</v>
      </c>
      <c r="C66" s="24"/>
      <c r="D66" s="25"/>
      <c r="E66" s="25"/>
      <c r="F66" s="25"/>
      <c r="G66" s="38"/>
      <c r="H66" s="38"/>
      <c r="I66" s="38"/>
      <c r="J66" s="38"/>
      <c r="K66" s="26"/>
      <c r="L66" s="27"/>
      <c r="M66" s="3"/>
      <c r="N66" s="37"/>
      <c r="O66" s="27"/>
      <c r="P66" s="24"/>
      <c r="Q66" s="24"/>
      <c r="R66" s="24"/>
      <c r="S66" s="28"/>
      <c r="T66" s="29"/>
      <c r="U66" s="30"/>
      <c r="V66" s="26"/>
      <c r="W66" s="29"/>
      <c r="X66" s="36">
        <f>SUM(X58:X65)</f>
        <v>3804062181.9999995</v>
      </c>
      <c r="Y66" s="36">
        <f>SUM(Y58:Y65)</f>
        <v>4260549643.84</v>
      </c>
      <c r="Z66" s="18"/>
      <c r="AA66" s="26"/>
      <c r="AB66" s="31"/>
    </row>
    <row r="67" spans="1:28" ht="15">
      <c r="A67" s="9"/>
      <c r="B67" s="8" t="s">
        <v>37</v>
      </c>
      <c r="C67" s="24"/>
      <c r="D67" s="25"/>
      <c r="E67" s="25"/>
      <c r="F67" s="25"/>
      <c r="G67" s="38"/>
      <c r="H67" s="38"/>
      <c r="I67" s="38"/>
      <c r="J67" s="38"/>
      <c r="K67" s="26"/>
      <c r="L67" s="27"/>
      <c r="M67" s="3"/>
      <c r="N67" s="37"/>
      <c r="O67" s="27"/>
      <c r="P67" s="24"/>
      <c r="Q67" s="24"/>
      <c r="R67" s="24"/>
      <c r="S67" s="28"/>
      <c r="T67" s="29"/>
      <c r="U67" s="30"/>
      <c r="V67" s="26"/>
      <c r="W67" s="29"/>
      <c r="X67" s="36">
        <f>X66+X55+X52</f>
        <v>3890798286.9999995</v>
      </c>
      <c r="Y67" s="36">
        <f>Y66+Y55+Y52</f>
        <v>4357694081.44</v>
      </c>
      <c r="Z67" s="18"/>
      <c r="AA67" s="26"/>
      <c r="AB67" s="31"/>
    </row>
    <row r="68" spans="2:28" ht="15">
      <c r="B68" s="32"/>
      <c r="C68" s="33"/>
      <c r="D68" s="33"/>
      <c r="E68" s="33"/>
      <c r="F68" s="33"/>
      <c r="G68" s="33"/>
      <c r="H68" s="33"/>
      <c r="I68" s="33"/>
      <c r="J68" s="33"/>
      <c r="K68" s="33"/>
      <c r="L68" s="33"/>
      <c r="M68" s="33"/>
      <c r="N68" s="33"/>
      <c r="O68" s="33"/>
      <c r="P68" s="33"/>
      <c r="Q68" s="33"/>
      <c r="R68" s="33"/>
      <c r="S68" s="33"/>
      <c r="T68" s="33"/>
      <c r="U68" s="33"/>
      <c r="V68" s="33"/>
      <c r="W68" s="33"/>
      <c r="X68" s="34"/>
      <c r="Y68" s="34"/>
      <c r="Z68" s="33"/>
      <c r="AA68" s="33"/>
      <c r="AB68" s="33"/>
    </row>
    <row r="69" spans="25:27" ht="15">
      <c r="Y69" s="35">
        <f>Y35</f>
        <v>200604997.60000002</v>
      </c>
      <c r="AA69" t="s">
        <v>29</v>
      </c>
    </row>
    <row r="70" spans="25:27" ht="15">
      <c r="Y70" s="36">
        <f>Y67</f>
        <v>4357694081.44</v>
      </c>
      <c r="AA70" t="s">
        <v>30</v>
      </c>
    </row>
    <row r="71" spans="23:25" ht="15">
      <c r="W71" s="22"/>
      <c r="Y71" s="36">
        <v>12327081089.21936</v>
      </c>
    </row>
    <row r="72" spans="23:25" ht="15">
      <c r="W72" s="22"/>
      <c r="X72" s="22">
        <v>16484170173.05936</v>
      </c>
      <c r="Y72" s="56">
        <f>Y71-Y69+Y70</f>
        <v>16484170173.05936</v>
      </c>
    </row>
    <row r="73" ht="15">
      <c r="X73" s="22">
        <f>X72-Y72</f>
        <v>0</v>
      </c>
    </row>
    <row r="79" ht="15">
      <c r="Y79" s="22"/>
    </row>
    <row r="80" ht="15">
      <c r="Y80" s="22"/>
    </row>
  </sheetData>
  <sheetProtection/>
  <autoFilter ref="A7:AB66"/>
  <mergeCells count="1">
    <mergeCell ref="B4:AB4"/>
  </mergeCells>
  <printOptions/>
  <pageMargins left="0.7086614173228347" right="0.7086614173228347" top="0.7480314960629921" bottom="0.7480314960629921" header="0.31496062992125984" footer="0.31496062992125984"/>
  <pageSetup horizontalDpi="600" verticalDpi="600" orientation="landscape" paperSize="8" scale="7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2013-11-15T04:14:12Z</dcterms:modified>
  <cp:category/>
  <cp:version/>
  <cp:contentType/>
  <cp:contentStatus/>
</cp:coreProperties>
</file>